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-15" windowWidth="9600" windowHeight="12540" activeTab="2"/>
  </bookViews>
  <sheets>
    <sheet name="1" sheetId="11" r:id="rId1"/>
    <sheet name="2" sheetId="12" r:id="rId2"/>
    <sheet name="3" sheetId="10" r:id="rId3"/>
  </sheets>
  <definedNames>
    <definedName name="_xlnm.Print_Area" localSheetId="0">'1'!$A$1:$C$54</definedName>
    <definedName name="_xlnm.Print_Area" localSheetId="1">'2'!$A$1:$H$662</definedName>
    <definedName name="_xlnm.Print_Area" localSheetId="2">'3'!$A$1:$E$64</definedName>
    <definedName name="_xlnm.Print_Titles" localSheetId="0">'1'!$1:$3</definedName>
    <definedName name="_xlnm.Print_Titles" localSheetId="1">'2'!$1:$4</definedName>
    <definedName name="_xlnm.Print_Titles" localSheetId="2">'3'!$1:$4</definedName>
    <definedName name="地区名称">#REF!</definedName>
  </definedNames>
  <calcPr calcId="124519"/>
</workbook>
</file>

<file path=xl/calcChain.xml><?xml version="1.0" encoding="utf-8"?>
<calcChain xmlns="http://schemas.openxmlformats.org/spreadsheetml/2006/main">
  <c r="H662" i="12"/>
  <c r="H661"/>
  <c r="D661"/>
  <c r="H660"/>
  <c r="D660"/>
  <c r="H659"/>
  <c r="D659"/>
  <c r="H658"/>
  <c r="D658"/>
  <c r="H657"/>
  <c r="C657"/>
  <c r="B657"/>
  <c r="H656"/>
  <c r="D656"/>
  <c r="H655"/>
  <c r="B655"/>
  <c r="D655" s="1"/>
  <c r="H654"/>
  <c r="C654"/>
  <c r="H653"/>
  <c r="D653"/>
  <c r="H652"/>
  <c r="D652"/>
  <c r="H651"/>
  <c r="D651"/>
  <c r="H650"/>
  <c r="D650"/>
  <c r="H649"/>
  <c r="D649"/>
  <c r="H648"/>
  <c r="D648"/>
  <c r="H647"/>
  <c r="D647"/>
  <c r="H646"/>
  <c r="D646"/>
  <c r="H645"/>
  <c r="D645"/>
  <c r="H644"/>
  <c r="D644"/>
  <c r="H643"/>
  <c r="D643"/>
  <c r="H642"/>
  <c r="C642"/>
  <c r="B642"/>
  <c r="D642" s="1"/>
  <c r="G641"/>
  <c r="F641"/>
  <c r="H641" s="1"/>
  <c r="D641"/>
  <c r="H640"/>
  <c r="D640"/>
  <c r="H639"/>
  <c r="D639"/>
  <c r="H638"/>
  <c r="D638"/>
  <c r="H637"/>
  <c r="D637"/>
  <c r="H636"/>
  <c r="D636"/>
  <c r="G635"/>
  <c r="F635"/>
  <c r="H635" s="1"/>
  <c r="D635"/>
  <c r="H634"/>
  <c r="D634"/>
  <c r="H633"/>
  <c r="D633"/>
  <c r="H632"/>
  <c r="D632"/>
  <c r="H631"/>
  <c r="D631"/>
  <c r="H630"/>
  <c r="D630"/>
  <c r="G629"/>
  <c r="F629"/>
  <c r="H629" s="1"/>
  <c r="D629"/>
  <c r="H628"/>
  <c r="D628"/>
  <c r="H627"/>
  <c r="C627"/>
  <c r="B627"/>
  <c r="D627" s="1"/>
  <c r="H626"/>
  <c r="C626"/>
  <c r="H625"/>
  <c r="D625"/>
  <c r="H624"/>
  <c r="D624"/>
  <c r="H623"/>
  <c r="D623"/>
  <c r="G622"/>
  <c r="F622"/>
  <c r="H622" s="1"/>
  <c r="D622"/>
  <c r="H621"/>
  <c r="D621"/>
  <c r="H620"/>
  <c r="D620"/>
  <c r="H619"/>
  <c r="C619"/>
  <c r="B619"/>
  <c r="D619" s="1"/>
  <c r="G618"/>
  <c r="F618"/>
  <c r="H618" s="1"/>
  <c r="D618"/>
  <c r="H617"/>
  <c r="D617"/>
  <c r="H616"/>
  <c r="D616"/>
  <c r="H615"/>
  <c r="D615"/>
  <c r="H614"/>
  <c r="D614"/>
  <c r="H613"/>
  <c r="D613"/>
  <c r="H612"/>
  <c r="D612"/>
  <c r="H611"/>
  <c r="D611"/>
  <c r="H610"/>
  <c r="D610"/>
  <c r="G609"/>
  <c r="G608" s="1"/>
  <c r="F609"/>
  <c r="D609"/>
  <c r="F608"/>
  <c r="D608"/>
  <c r="H607"/>
  <c r="D607"/>
  <c r="H606"/>
  <c r="C606"/>
  <c r="B606"/>
  <c r="D606" s="1"/>
  <c r="H605"/>
  <c r="D605"/>
  <c r="H604"/>
  <c r="D604"/>
  <c r="H603"/>
  <c r="D603"/>
  <c r="H602"/>
  <c r="D602"/>
  <c r="H601"/>
  <c r="D601"/>
  <c r="H600"/>
  <c r="D600"/>
  <c r="H599"/>
  <c r="D599"/>
  <c r="H598"/>
  <c r="D598"/>
  <c r="G597"/>
  <c r="F597"/>
  <c r="H597" s="1"/>
  <c r="D597"/>
  <c r="H596"/>
  <c r="D596"/>
  <c r="H595"/>
  <c r="D595"/>
  <c r="H594"/>
  <c r="D594"/>
  <c r="H593"/>
  <c r="D593"/>
  <c r="H592"/>
  <c r="D592"/>
  <c r="H591"/>
  <c r="D591"/>
  <c r="H590"/>
  <c r="D590"/>
  <c r="H589"/>
  <c r="D589"/>
  <c r="H588"/>
  <c r="D588"/>
  <c r="H587"/>
  <c r="D587"/>
  <c r="H586"/>
  <c r="D586"/>
  <c r="H585"/>
  <c r="D585"/>
  <c r="H584"/>
  <c r="D584"/>
  <c r="H583"/>
  <c r="D583"/>
  <c r="H582"/>
  <c r="C582"/>
  <c r="B582"/>
  <c r="D582" s="1"/>
  <c r="H581"/>
  <c r="C581"/>
  <c r="H580"/>
  <c r="D580"/>
  <c r="H579"/>
  <c r="D579"/>
  <c r="H578"/>
  <c r="D578"/>
  <c r="H577"/>
  <c r="D577"/>
  <c r="G576"/>
  <c r="F576"/>
  <c r="H576" s="1"/>
  <c r="D576"/>
  <c r="H575"/>
  <c r="D575"/>
  <c r="H574"/>
  <c r="D574"/>
  <c r="H573"/>
  <c r="D573"/>
  <c r="H572"/>
  <c r="D572"/>
  <c r="G571"/>
  <c r="F571"/>
  <c r="H571" s="1"/>
  <c r="D571"/>
  <c r="H570"/>
  <c r="D570"/>
  <c r="H569"/>
  <c r="D569"/>
  <c r="H568"/>
  <c r="D568"/>
  <c r="H567"/>
  <c r="C567"/>
  <c r="C556" s="1"/>
  <c r="B567"/>
  <c r="D567" s="1"/>
  <c r="H566"/>
  <c r="D566"/>
  <c r="H565"/>
  <c r="D565"/>
  <c r="G564"/>
  <c r="G556" s="1"/>
  <c r="F564"/>
  <c r="H564" s="1"/>
  <c r="D564"/>
  <c r="H563"/>
  <c r="D563"/>
  <c r="H562"/>
  <c r="D562"/>
  <c r="H561"/>
  <c r="D561"/>
  <c r="H560"/>
  <c r="D560"/>
  <c r="H559"/>
  <c r="D559"/>
  <c r="H558"/>
  <c r="D558"/>
  <c r="G557"/>
  <c r="F557"/>
  <c r="H557" s="1"/>
  <c r="C557"/>
  <c r="B557"/>
  <c r="D557" s="1"/>
  <c r="F556"/>
  <c r="H556" s="1"/>
  <c r="H555"/>
  <c r="D555"/>
  <c r="H554"/>
  <c r="D554"/>
  <c r="G553"/>
  <c r="F553"/>
  <c r="D553"/>
  <c r="H552"/>
  <c r="D552"/>
  <c r="H551"/>
  <c r="D551"/>
  <c r="H550"/>
  <c r="D550"/>
  <c r="H549"/>
  <c r="C549"/>
  <c r="B549"/>
  <c r="D549" s="1"/>
  <c r="H548"/>
  <c r="D548"/>
  <c r="G547"/>
  <c r="F547"/>
  <c r="D547"/>
  <c r="H546"/>
  <c r="D546"/>
  <c r="H545"/>
  <c r="D545"/>
  <c r="H544"/>
  <c r="D544"/>
  <c r="H543"/>
  <c r="D543"/>
  <c r="G542"/>
  <c r="F542"/>
  <c r="H542" s="1"/>
  <c r="D542"/>
  <c r="H541"/>
  <c r="C541"/>
  <c r="B541"/>
  <c r="D541" s="1"/>
  <c r="H540"/>
  <c r="D540"/>
  <c r="H539"/>
  <c r="D539"/>
  <c r="H538"/>
  <c r="D538"/>
  <c r="H537"/>
  <c r="D537"/>
  <c r="G536"/>
  <c r="F536"/>
  <c r="H536" s="1"/>
  <c r="C536"/>
  <c r="B536"/>
  <c r="D536" s="1"/>
  <c r="H535"/>
  <c r="D535"/>
  <c r="H534"/>
  <c r="D534"/>
  <c r="H533"/>
  <c r="D533"/>
  <c r="H532"/>
  <c r="D532"/>
  <c r="H531"/>
  <c r="D531"/>
  <c r="H530"/>
  <c r="D530"/>
  <c r="H529"/>
  <c r="D529"/>
  <c r="G528"/>
  <c r="F528"/>
  <c r="H528" s="1"/>
  <c r="D528"/>
  <c r="H527"/>
  <c r="D527"/>
  <c r="H526"/>
  <c r="D526"/>
  <c r="H525"/>
  <c r="D525"/>
  <c r="H524"/>
  <c r="D524"/>
  <c r="H523"/>
  <c r="D523"/>
  <c r="H522"/>
  <c r="D522"/>
  <c r="H521"/>
  <c r="D521"/>
  <c r="H520"/>
  <c r="C520"/>
  <c r="B520"/>
  <c r="D520" s="1"/>
  <c r="H519"/>
  <c r="D519"/>
  <c r="H518"/>
  <c r="D518"/>
  <c r="H517"/>
  <c r="D517"/>
  <c r="H516"/>
  <c r="C516"/>
  <c r="B516"/>
  <c r="H515"/>
  <c r="D515"/>
  <c r="H514"/>
  <c r="D514"/>
  <c r="H513"/>
  <c r="D513"/>
  <c r="H512"/>
  <c r="D512"/>
  <c r="H511"/>
  <c r="D511"/>
  <c r="G510"/>
  <c r="F510"/>
  <c r="D510"/>
  <c r="F509"/>
  <c r="D509"/>
  <c r="H508"/>
  <c r="D508"/>
  <c r="H507"/>
  <c r="D507"/>
  <c r="G506"/>
  <c r="F506"/>
  <c r="H506" s="1"/>
  <c r="C506"/>
  <c r="B506"/>
  <c r="D506" s="1"/>
  <c r="H505"/>
  <c r="D505"/>
  <c r="H504"/>
  <c r="D504"/>
  <c r="H503"/>
  <c r="D503"/>
  <c r="H502"/>
  <c r="D502"/>
  <c r="G501"/>
  <c r="F501"/>
  <c r="H501" s="1"/>
  <c r="D501"/>
  <c r="H500"/>
  <c r="D500"/>
  <c r="H499"/>
  <c r="D499"/>
  <c r="H498"/>
  <c r="D498"/>
  <c r="H497"/>
  <c r="D497"/>
  <c r="H496"/>
  <c r="C496"/>
  <c r="B496"/>
  <c r="D496" s="1"/>
  <c r="H495"/>
  <c r="D495"/>
  <c r="G494"/>
  <c r="F494"/>
  <c r="H494" s="1"/>
  <c r="D494"/>
  <c r="H493"/>
  <c r="D493"/>
  <c r="H492"/>
  <c r="D492"/>
  <c r="H491"/>
  <c r="D491"/>
  <c r="H490"/>
  <c r="D490"/>
  <c r="H489"/>
  <c r="C489"/>
  <c r="D489" s="1"/>
  <c r="H488"/>
  <c r="D488"/>
  <c r="H487"/>
  <c r="D487"/>
  <c r="H486"/>
  <c r="D486"/>
  <c r="H485"/>
  <c r="C485"/>
  <c r="B485"/>
  <c r="D485" s="1"/>
  <c r="H484"/>
  <c r="D484"/>
  <c r="H483"/>
  <c r="D483"/>
  <c r="H482"/>
  <c r="D482"/>
  <c r="H481"/>
  <c r="D481"/>
  <c r="H480"/>
  <c r="D480"/>
  <c r="H479"/>
  <c r="D479"/>
  <c r="H478"/>
  <c r="C478"/>
  <c r="B478"/>
  <c r="H477"/>
  <c r="D477"/>
  <c r="H476"/>
  <c r="D476"/>
  <c r="H475"/>
  <c r="D475"/>
  <c r="H474"/>
  <c r="D474"/>
  <c r="H473"/>
  <c r="D473"/>
  <c r="H472"/>
  <c r="D472"/>
  <c r="H471"/>
  <c r="C471"/>
  <c r="B471"/>
  <c r="D471" s="1"/>
  <c r="H470"/>
  <c r="D470"/>
  <c r="H469"/>
  <c r="D469"/>
  <c r="H468"/>
  <c r="D468"/>
  <c r="H467"/>
  <c r="D467"/>
  <c r="G466"/>
  <c r="F466"/>
  <c r="H466" s="1"/>
  <c r="D466"/>
  <c r="G465"/>
  <c r="C465"/>
  <c r="B465"/>
  <c r="D465" s="1"/>
  <c r="H464"/>
  <c r="D464"/>
  <c r="H463"/>
  <c r="D463"/>
  <c r="H462"/>
  <c r="D462"/>
  <c r="H461"/>
  <c r="D461"/>
  <c r="H460"/>
  <c r="D460"/>
  <c r="H459"/>
  <c r="D459"/>
  <c r="H458"/>
  <c r="D458"/>
  <c r="H457"/>
  <c r="D457"/>
  <c r="H456"/>
  <c r="D456"/>
  <c r="H455"/>
  <c r="D455"/>
  <c r="G454"/>
  <c r="F454"/>
  <c r="D454"/>
  <c r="H453"/>
  <c r="D453"/>
  <c r="H452"/>
  <c r="D452"/>
  <c r="H451"/>
  <c r="D451"/>
  <c r="H450"/>
  <c r="D450"/>
  <c r="H449"/>
  <c r="D449"/>
  <c r="H448"/>
  <c r="D448"/>
  <c r="H447"/>
  <c r="D447"/>
  <c r="H446"/>
  <c r="D446"/>
  <c r="H445"/>
  <c r="D445"/>
  <c r="H444"/>
  <c r="D444"/>
  <c r="G443"/>
  <c r="F443"/>
  <c r="H443" s="1"/>
  <c r="D443"/>
  <c r="H442"/>
  <c r="C442"/>
  <c r="B442"/>
  <c r="D442" s="1"/>
  <c r="H441"/>
  <c r="D441"/>
  <c r="H440"/>
  <c r="D440"/>
  <c r="H439"/>
  <c r="D439"/>
  <c r="H438"/>
  <c r="D438"/>
  <c r="H437"/>
  <c r="D437"/>
  <c r="H436"/>
  <c r="D436"/>
  <c r="H435"/>
  <c r="D435"/>
  <c r="H434"/>
  <c r="D434"/>
  <c r="H433"/>
  <c r="D433"/>
  <c r="H432"/>
  <c r="D432"/>
  <c r="H431"/>
  <c r="D431"/>
  <c r="H430"/>
  <c r="D430"/>
  <c r="H429"/>
  <c r="D429"/>
  <c r="H428"/>
  <c r="D428"/>
  <c r="H427"/>
  <c r="D427"/>
  <c r="H426"/>
  <c r="D426"/>
  <c r="H425"/>
  <c r="D425"/>
  <c r="H424"/>
  <c r="D424"/>
  <c r="H423"/>
  <c r="D423"/>
  <c r="H422"/>
  <c r="D422"/>
  <c r="H421"/>
  <c r="D421"/>
  <c r="H420"/>
  <c r="D420"/>
  <c r="H419"/>
  <c r="D419"/>
  <c r="H418"/>
  <c r="D418"/>
  <c r="H417"/>
  <c r="D417"/>
  <c r="H416"/>
  <c r="D416"/>
  <c r="H415"/>
  <c r="D415"/>
  <c r="G414"/>
  <c r="F414"/>
  <c r="H414" s="1"/>
  <c r="C414"/>
  <c r="B414"/>
  <c r="D414" s="1"/>
  <c r="H413"/>
  <c r="B413"/>
  <c r="H412"/>
  <c r="D412"/>
  <c r="H411"/>
  <c r="D411"/>
  <c r="H410"/>
  <c r="D410"/>
  <c r="H409"/>
  <c r="D409"/>
  <c r="H408"/>
  <c r="D408"/>
  <c r="G407"/>
  <c r="F407"/>
  <c r="H407" s="1"/>
  <c r="D407"/>
  <c r="H406"/>
  <c r="D406"/>
  <c r="H405"/>
  <c r="D405"/>
  <c r="H404"/>
  <c r="C404"/>
  <c r="B404"/>
  <c r="D404" s="1"/>
  <c r="H403"/>
  <c r="D403"/>
  <c r="H402"/>
  <c r="D402"/>
  <c r="H401"/>
  <c r="D401"/>
  <c r="H400"/>
  <c r="D400"/>
  <c r="H399"/>
  <c r="D399"/>
  <c r="H398"/>
  <c r="D398"/>
  <c r="H397"/>
  <c r="D397"/>
  <c r="H396"/>
  <c r="C396"/>
  <c r="B396"/>
  <c r="D396" s="1"/>
  <c r="H395"/>
  <c r="D395"/>
  <c r="G394"/>
  <c r="G393" s="1"/>
  <c r="F394"/>
  <c r="D394"/>
  <c r="F393"/>
  <c r="D393"/>
  <c r="H392"/>
  <c r="D392"/>
  <c r="H391"/>
  <c r="C391"/>
  <c r="B391"/>
  <c r="D391" s="1"/>
  <c r="H390"/>
  <c r="D390"/>
  <c r="H389"/>
  <c r="D389"/>
  <c r="H388"/>
  <c r="C388"/>
  <c r="B388"/>
  <c r="D388" s="1"/>
  <c r="H387"/>
  <c r="D387"/>
  <c r="H386"/>
  <c r="D386"/>
  <c r="H385"/>
  <c r="D385"/>
  <c r="H384"/>
  <c r="D384"/>
  <c r="H383"/>
  <c r="D383"/>
  <c r="G382"/>
  <c r="F382"/>
  <c r="H382" s="1"/>
  <c r="D382"/>
  <c r="H381"/>
  <c r="D381"/>
  <c r="H380"/>
  <c r="D380"/>
  <c r="H379"/>
  <c r="D379"/>
  <c r="H378"/>
  <c r="D378"/>
  <c r="H377"/>
  <c r="D377"/>
  <c r="G376"/>
  <c r="F376"/>
  <c r="H376" s="1"/>
  <c r="D376"/>
  <c r="H375"/>
  <c r="C375"/>
  <c r="B375"/>
  <c r="D375" s="1"/>
  <c r="H374"/>
  <c r="H373"/>
  <c r="D373"/>
  <c r="H372"/>
  <c r="C372"/>
  <c r="B372"/>
  <c r="D372" s="1"/>
  <c r="H371"/>
  <c r="D371"/>
  <c r="G370"/>
  <c r="F370"/>
  <c r="H370" s="1"/>
  <c r="D370"/>
  <c r="H369"/>
  <c r="D369"/>
  <c r="H368"/>
  <c r="D368"/>
  <c r="H367"/>
  <c r="D367"/>
  <c r="H366"/>
  <c r="D366"/>
  <c r="H365"/>
  <c r="D365"/>
  <c r="H364"/>
  <c r="D364"/>
  <c r="H363"/>
  <c r="D363"/>
  <c r="H362"/>
  <c r="C362"/>
  <c r="B362"/>
  <c r="D362" s="1"/>
  <c r="G361"/>
  <c r="F361"/>
  <c r="H361" s="1"/>
  <c r="D361"/>
  <c r="H360"/>
  <c r="D360"/>
  <c r="H359"/>
  <c r="D359"/>
  <c r="H358"/>
  <c r="C358"/>
  <c r="B358"/>
  <c r="D358" s="1"/>
  <c r="G357"/>
  <c r="C374" s="1"/>
  <c r="F357"/>
  <c r="B374" s="1"/>
  <c r="D357"/>
  <c r="H356"/>
  <c r="D356"/>
  <c r="G355"/>
  <c r="F355"/>
  <c r="D355"/>
  <c r="H354"/>
  <c r="D354"/>
  <c r="H353"/>
  <c r="D353"/>
  <c r="H352"/>
  <c r="D352"/>
  <c r="H351"/>
  <c r="D351"/>
  <c r="H350"/>
  <c r="D350"/>
  <c r="H349"/>
  <c r="D349"/>
  <c r="H348"/>
  <c r="D348"/>
  <c r="H347"/>
  <c r="D347"/>
  <c r="H346"/>
  <c r="D346"/>
  <c r="G345"/>
  <c r="F345"/>
  <c r="H345" s="1"/>
  <c r="D345"/>
  <c r="H344"/>
  <c r="D344"/>
  <c r="H343"/>
  <c r="C343"/>
  <c r="B343"/>
  <c r="D343" s="1"/>
  <c r="H342"/>
  <c r="D342"/>
  <c r="H341"/>
  <c r="D341"/>
  <c r="H340"/>
  <c r="D340"/>
  <c r="H339"/>
  <c r="D339"/>
  <c r="H338"/>
  <c r="C338"/>
  <c r="B338"/>
  <c r="H337"/>
  <c r="H336"/>
  <c r="D336"/>
  <c r="H335"/>
  <c r="C335"/>
  <c r="B335"/>
  <c r="D335" s="1"/>
  <c r="H334"/>
  <c r="D334"/>
  <c r="G333"/>
  <c r="F333"/>
  <c r="H333" s="1"/>
  <c r="D333"/>
  <c r="H332"/>
  <c r="C332"/>
  <c r="B332"/>
  <c r="D332" s="1"/>
  <c r="H331"/>
  <c r="D331"/>
  <c r="H330"/>
  <c r="D330"/>
  <c r="G329"/>
  <c r="F329"/>
  <c r="H329" s="1"/>
  <c r="C329"/>
  <c r="B329"/>
  <c r="D329" s="1"/>
  <c r="H328"/>
  <c r="D328"/>
  <c r="H327"/>
  <c r="D327"/>
  <c r="G326"/>
  <c r="F326"/>
  <c r="H326" s="1"/>
  <c r="D326"/>
  <c r="H325"/>
  <c r="D325"/>
  <c r="H324"/>
  <c r="D324"/>
  <c r="G323"/>
  <c r="F323"/>
  <c r="D323"/>
  <c r="H322"/>
  <c r="C322"/>
  <c r="B322"/>
  <c r="H321"/>
  <c r="D321"/>
  <c r="G320"/>
  <c r="F320"/>
  <c r="D320"/>
  <c r="H319"/>
  <c r="D319"/>
  <c r="H318"/>
  <c r="D318"/>
  <c r="H317"/>
  <c r="D317"/>
  <c r="H316"/>
  <c r="C316"/>
  <c r="B316"/>
  <c r="G315"/>
  <c r="F315"/>
  <c r="H315" s="1"/>
  <c r="D315"/>
  <c r="H314"/>
  <c r="D314"/>
  <c r="H313"/>
  <c r="D313"/>
  <c r="H312"/>
  <c r="D312"/>
  <c r="H311"/>
  <c r="D311"/>
  <c r="G310"/>
  <c r="F310"/>
  <c r="H310" s="1"/>
  <c r="D310"/>
  <c r="H309"/>
  <c r="D309"/>
  <c r="H308"/>
  <c r="C308"/>
  <c r="B308"/>
  <c r="D308" s="1"/>
  <c r="H307"/>
  <c r="D307"/>
  <c r="H306"/>
  <c r="D306"/>
  <c r="H305"/>
  <c r="D305"/>
  <c r="H304"/>
  <c r="D304"/>
  <c r="H303"/>
  <c r="D303"/>
  <c r="G302"/>
  <c r="F302"/>
  <c r="H302" s="1"/>
  <c r="D302"/>
  <c r="H301"/>
  <c r="D301"/>
  <c r="H300"/>
  <c r="D300"/>
  <c r="H299"/>
  <c r="D299"/>
  <c r="H298"/>
  <c r="D298"/>
  <c r="G297"/>
  <c r="F297"/>
  <c r="D297"/>
  <c r="H296"/>
  <c r="D296"/>
  <c r="H295"/>
  <c r="C295"/>
  <c r="B295"/>
  <c r="H294"/>
  <c r="D294"/>
  <c r="G293"/>
  <c r="F293"/>
  <c r="H293" s="1"/>
  <c r="D293"/>
  <c r="H292"/>
  <c r="D292"/>
  <c r="H291"/>
  <c r="D291"/>
  <c r="H290"/>
  <c r="D290"/>
  <c r="H289"/>
  <c r="D289"/>
  <c r="H288"/>
  <c r="D288"/>
  <c r="G287"/>
  <c r="F287"/>
  <c r="H287" s="1"/>
  <c r="D287"/>
  <c r="H286"/>
  <c r="D286"/>
  <c r="H285"/>
  <c r="D285"/>
  <c r="H284"/>
  <c r="D284"/>
  <c r="H283"/>
  <c r="D283"/>
  <c r="H282"/>
  <c r="D282"/>
  <c r="H281"/>
  <c r="C281"/>
  <c r="B281"/>
  <c r="D281" s="1"/>
  <c r="H280"/>
  <c r="G279"/>
  <c r="F279"/>
  <c r="H279" s="1"/>
  <c r="D279"/>
  <c r="H278"/>
  <c r="D278"/>
  <c r="H277"/>
  <c r="D277"/>
  <c r="H276"/>
  <c r="C276"/>
  <c r="B276"/>
  <c r="D276" s="1"/>
  <c r="H275"/>
  <c r="D275"/>
  <c r="H274"/>
  <c r="D274"/>
  <c r="H273"/>
  <c r="C273"/>
  <c r="B273"/>
  <c r="D273" s="1"/>
  <c r="H272"/>
  <c r="D272"/>
  <c r="H271"/>
  <c r="D271"/>
  <c r="H270"/>
  <c r="D270"/>
  <c r="H269"/>
  <c r="D269"/>
  <c r="H268"/>
  <c r="D268"/>
  <c r="H267"/>
  <c r="D267"/>
  <c r="H266"/>
  <c r="D266"/>
  <c r="G265"/>
  <c r="F265"/>
  <c r="D265"/>
  <c r="H264"/>
  <c r="D264"/>
  <c r="H263"/>
  <c r="D263"/>
  <c r="H262"/>
  <c r="D262"/>
  <c r="H261"/>
  <c r="D261"/>
  <c r="H260"/>
  <c r="D260"/>
  <c r="H259"/>
  <c r="C259"/>
  <c r="B259"/>
  <c r="H258"/>
  <c r="H257"/>
  <c r="D257"/>
  <c r="H256"/>
  <c r="D256"/>
  <c r="H255"/>
  <c r="D255"/>
  <c r="G254"/>
  <c r="C258" s="1"/>
  <c r="F254"/>
  <c r="H254" s="1"/>
  <c r="D254"/>
  <c r="H253"/>
  <c r="C253"/>
  <c r="B253"/>
  <c r="H252"/>
  <c r="D252"/>
  <c r="H251"/>
  <c r="D251"/>
  <c r="H250"/>
  <c r="C250"/>
  <c r="B250"/>
  <c r="D250" s="1"/>
  <c r="H249"/>
  <c r="D249"/>
  <c r="H248"/>
  <c r="D248"/>
  <c r="H247"/>
  <c r="D247"/>
  <c r="G246"/>
  <c r="F246"/>
  <c r="H246" s="1"/>
  <c r="D246"/>
  <c r="H245"/>
  <c r="D245"/>
  <c r="H244"/>
  <c r="C244"/>
  <c r="B244"/>
  <c r="D244" s="1"/>
  <c r="H243"/>
  <c r="D243"/>
  <c r="H242"/>
  <c r="D242"/>
  <c r="H241"/>
  <c r="D241"/>
  <c r="H240"/>
  <c r="D240"/>
  <c r="G239"/>
  <c r="F239"/>
  <c r="H239" s="1"/>
  <c r="D239"/>
  <c r="H238"/>
  <c r="D238"/>
  <c r="H237"/>
  <c r="D237"/>
  <c r="H236"/>
  <c r="D236"/>
  <c r="H235"/>
  <c r="C235"/>
  <c r="B235"/>
  <c r="D235" s="1"/>
  <c r="G234"/>
  <c r="F234"/>
  <c r="H234" s="1"/>
  <c r="D234"/>
  <c r="H233"/>
  <c r="D233"/>
  <c r="H232"/>
  <c r="D232"/>
  <c r="H231"/>
  <c r="D231"/>
  <c r="H230"/>
  <c r="C230"/>
  <c r="B230"/>
  <c r="D230" s="1"/>
  <c r="G229"/>
  <c r="F229"/>
  <c r="H229" s="1"/>
  <c r="H228"/>
  <c r="D228"/>
  <c r="H227"/>
  <c r="D227"/>
  <c r="H226"/>
  <c r="D226"/>
  <c r="H225"/>
  <c r="D225"/>
  <c r="H224"/>
  <c r="D224"/>
  <c r="G223"/>
  <c r="C229" s="1"/>
  <c r="F223"/>
  <c r="D223"/>
  <c r="H222"/>
  <c r="D222"/>
  <c r="H221"/>
  <c r="C221"/>
  <c r="B221"/>
  <c r="H220"/>
  <c r="D220"/>
  <c r="H219"/>
  <c r="D219"/>
  <c r="H218"/>
  <c r="D218"/>
  <c r="H217"/>
  <c r="C217"/>
  <c r="B217"/>
  <c r="D217" s="1"/>
  <c r="H216"/>
  <c r="D216"/>
  <c r="G215"/>
  <c r="F215"/>
  <c r="H215" s="1"/>
  <c r="D215"/>
  <c r="H214"/>
  <c r="D214"/>
  <c r="H213"/>
  <c r="D213"/>
  <c r="H212"/>
  <c r="D212"/>
  <c r="G211"/>
  <c r="F211"/>
  <c r="H211" s="1"/>
  <c r="D211"/>
  <c r="H210"/>
  <c r="D210"/>
  <c r="H209"/>
  <c r="D209"/>
  <c r="H208"/>
  <c r="C208"/>
  <c r="B208"/>
  <c r="G207"/>
  <c r="F207"/>
  <c r="H207" s="1"/>
  <c r="D207"/>
  <c r="H206"/>
  <c r="D206"/>
  <c r="H205"/>
  <c r="D205"/>
  <c r="H204"/>
  <c r="D204"/>
  <c r="G203"/>
  <c r="F203"/>
  <c r="H203" s="1"/>
  <c r="C203"/>
  <c r="B203"/>
  <c r="H202"/>
  <c r="H201"/>
  <c r="D201"/>
  <c r="H200"/>
  <c r="D200"/>
  <c r="H199"/>
  <c r="D199"/>
  <c r="H198"/>
  <c r="D198"/>
  <c r="G197"/>
  <c r="C202" s="1"/>
  <c r="F197"/>
  <c r="H197" s="1"/>
  <c r="D197"/>
  <c r="H196"/>
  <c r="D196"/>
  <c r="H195"/>
  <c r="D195"/>
  <c r="H194"/>
  <c r="D194"/>
  <c r="H193"/>
  <c r="D193"/>
  <c r="G192"/>
  <c r="F192"/>
  <c r="H192" s="1"/>
  <c r="D192"/>
  <c r="H191"/>
  <c r="D191"/>
  <c r="H190"/>
  <c r="D190"/>
  <c r="H189"/>
  <c r="D189"/>
  <c r="H188"/>
  <c r="D188"/>
  <c r="H187"/>
  <c r="D187"/>
  <c r="H186"/>
  <c r="D186"/>
  <c r="H185"/>
  <c r="C185"/>
  <c r="B185"/>
  <c r="D185" s="1"/>
  <c r="G184"/>
  <c r="F184"/>
  <c r="H184" s="1"/>
  <c r="D184"/>
  <c r="H183"/>
  <c r="D183"/>
  <c r="H182"/>
  <c r="D182"/>
  <c r="H181"/>
  <c r="D181"/>
  <c r="H180"/>
  <c r="D180"/>
  <c r="H179"/>
  <c r="D179"/>
  <c r="H178"/>
  <c r="D178"/>
  <c r="H177"/>
  <c r="D177"/>
  <c r="G176"/>
  <c r="F176"/>
  <c r="H176" s="1"/>
  <c r="D176"/>
  <c r="H175"/>
  <c r="D175"/>
  <c r="H174"/>
  <c r="D174"/>
  <c r="H173"/>
  <c r="D173"/>
  <c r="H172"/>
  <c r="D172"/>
  <c r="H171"/>
  <c r="C171"/>
  <c r="B171"/>
  <c r="H170"/>
  <c r="D170"/>
  <c r="H169"/>
  <c r="D169"/>
  <c r="H168"/>
  <c r="D168"/>
  <c r="G167"/>
  <c r="F167"/>
  <c r="H167" s="1"/>
  <c r="D167"/>
  <c r="H166"/>
  <c r="D166"/>
  <c r="H165"/>
  <c r="D165"/>
  <c r="H164"/>
  <c r="D164"/>
  <c r="H163"/>
  <c r="D163"/>
  <c r="G162"/>
  <c r="F162"/>
  <c r="H162" s="1"/>
  <c r="D162"/>
  <c r="H161"/>
  <c r="D161"/>
  <c r="H160"/>
  <c r="D160"/>
  <c r="H159"/>
  <c r="D159"/>
  <c r="H158"/>
  <c r="D158"/>
  <c r="H157"/>
  <c r="D157"/>
  <c r="H156"/>
  <c r="D156"/>
  <c r="H155"/>
  <c r="D155"/>
  <c r="H154"/>
  <c r="D154"/>
  <c r="H153"/>
  <c r="D153"/>
  <c r="H152"/>
  <c r="D152"/>
  <c r="H151"/>
  <c r="D151"/>
  <c r="G150"/>
  <c r="F150"/>
  <c r="D150"/>
  <c r="H149"/>
  <c r="D149"/>
  <c r="H148"/>
  <c r="C148"/>
  <c r="B148"/>
  <c r="D148" s="1"/>
  <c r="H147"/>
  <c r="D147"/>
  <c r="H146"/>
  <c r="D146"/>
  <c r="H145"/>
  <c r="D145"/>
  <c r="H144"/>
  <c r="D144"/>
  <c r="G143"/>
  <c r="F143"/>
  <c r="H143" s="1"/>
  <c r="D143"/>
  <c r="H142"/>
  <c r="D142"/>
  <c r="H141"/>
  <c r="D141"/>
  <c r="H140"/>
  <c r="D140"/>
  <c r="H139"/>
  <c r="D139"/>
  <c r="G138"/>
  <c r="F138"/>
  <c r="H138" s="1"/>
  <c r="D138"/>
  <c r="G137"/>
  <c r="D137"/>
  <c r="H136"/>
  <c r="D136"/>
  <c r="H135"/>
  <c r="C135"/>
  <c r="B135"/>
  <c r="D135" s="1"/>
  <c r="H134"/>
  <c r="D134"/>
  <c r="H133"/>
  <c r="D133"/>
  <c r="H132"/>
  <c r="D132"/>
  <c r="H131"/>
  <c r="D131"/>
  <c r="H130"/>
  <c r="D130"/>
  <c r="H129"/>
  <c r="C129"/>
  <c r="B129"/>
  <c r="D129" s="1"/>
  <c r="H128"/>
  <c r="D128"/>
  <c r="G127"/>
  <c r="F127"/>
  <c r="H127" s="1"/>
  <c r="D127"/>
  <c r="G126"/>
  <c r="D126"/>
  <c r="H125"/>
  <c r="D125"/>
  <c r="H124"/>
  <c r="D124"/>
  <c r="G123"/>
  <c r="F123"/>
  <c r="H123" s="1"/>
  <c r="C123"/>
  <c r="B123"/>
  <c r="D123" s="1"/>
  <c r="H122"/>
  <c r="D122"/>
  <c r="H121"/>
  <c r="D121"/>
  <c r="G120"/>
  <c r="F120"/>
  <c r="H120" s="1"/>
  <c r="D120"/>
  <c r="H119"/>
  <c r="D119"/>
  <c r="H118"/>
  <c r="D118"/>
  <c r="H117"/>
  <c r="C117"/>
  <c r="B117"/>
  <c r="D117" s="1"/>
  <c r="H116"/>
  <c r="D116"/>
  <c r="H115"/>
  <c r="D115"/>
  <c r="G114"/>
  <c r="F114"/>
  <c r="H114" s="1"/>
  <c r="D114"/>
  <c r="H113"/>
  <c r="D113"/>
  <c r="H112"/>
  <c r="D112"/>
  <c r="H111"/>
  <c r="D111"/>
  <c r="G110"/>
  <c r="F110"/>
  <c r="D110"/>
  <c r="H109"/>
  <c r="D109"/>
  <c r="H108"/>
  <c r="D108"/>
  <c r="H107"/>
  <c r="C107"/>
  <c r="B107"/>
  <c r="D107" s="1"/>
  <c r="H106"/>
  <c r="D106"/>
  <c r="H105"/>
  <c r="D105"/>
  <c r="H104"/>
  <c r="D104"/>
  <c r="H103"/>
  <c r="D103"/>
  <c r="G102"/>
  <c r="F102"/>
  <c r="D102"/>
  <c r="H101"/>
  <c r="D101"/>
  <c r="H100"/>
  <c r="C100"/>
  <c r="B100"/>
  <c r="D100" s="1"/>
  <c r="H99"/>
  <c r="D99"/>
  <c r="H98"/>
  <c r="D98"/>
  <c r="H97"/>
  <c r="D97"/>
  <c r="H96"/>
  <c r="D96"/>
  <c r="G95"/>
  <c r="F95"/>
  <c r="H95" s="1"/>
  <c r="D95"/>
  <c r="H94"/>
  <c r="D94"/>
  <c r="H93"/>
  <c r="C93"/>
  <c r="B93"/>
  <c r="D93" s="1"/>
  <c r="H92"/>
  <c r="D92"/>
  <c r="H91"/>
  <c r="D91"/>
  <c r="H90"/>
  <c r="D90"/>
  <c r="G89"/>
  <c r="F89"/>
  <c r="H89" s="1"/>
  <c r="D89"/>
  <c r="H88"/>
  <c r="D88"/>
  <c r="H87"/>
  <c r="D87"/>
  <c r="H86"/>
  <c r="D86"/>
  <c r="H85"/>
  <c r="C85"/>
  <c r="B85"/>
  <c r="D85" s="1"/>
  <c r="H84"/>
  <c r="D84"/>
  <c r="H83"/>
  <c r="D83"/>
  <c r="H82"/>
  <c r="D82"/>
  <c r="H81"/>
  <c r="D81"/>
  <c r="G80"/>
  <c r="F80"/>
  <c r="D80"/>
  <c r="H79"/>
  <c r="D79"/>
  <c r="H78"/>
  <c r="D78"/>
  <c r="H77"/>
  <c r="D77"/>
  <c r="H76"/>
  <c r="D76"/>
  <c r="H75"/>
  <c r="D75"/>
  <c r="H74"/>
  <c r="C74"/>
  <c r="B74"/>
  <c r="H73"/>
  <c r="D73"/>
  <c r="H72"/>
  <c r="D72"/>
  <c r="H71"/>
  <c r="D71"/>
  <c r="G70"/>
  <c r="F70"/>
  <c r="D70"/>
  <c r="H69"/>
  <c r="D69"/>
  <c r="H68"/>
  <c r="D68"/>
  <c r="H67"/>
  <c r="D67"/>
  <c r="H66"/>
  <c r="D66"/>
  <c r="H65"/>
  <c r="C65"/>
  <c r="B65"/>
  <c r="H64"/>
  <c r="D64"/>
  <c r="H63"/>
  <c r="D63"/>
  <c r="H62"/>
  <c r="D62"/>
  <c r="H61"/>
  <c r="D61"/>
  <c r="H60"/>
  <c r="D60"/>
  <c r="H59"/>
  <c r="D59"/>
  <c r="H58"/>
  <c r="C58"/>
  <c r="B58"/>
  <c r="D58" s="1"/>
  <c r="H57"/>
  <c r="D57"/>
  <c r="H56"/>
  <c r="D56"/>
  <c r="H55"/>
  <c r="D55"/>
  <c r="H54"/>
  <c r="D54"/>
  <c r="H53"/>
  <c r="D53"/>
  <c r="H52"/>
  <c r="D52"/>
  <c r="H51"/>
  <c r="D51"/>
  <c r="G50"/>
  <c r="F50"/>
  <c r="H50" s="1"/>
  <c r="D50"/>
  <c r="H49"/>
  <c r="D49"/>
  <c r="H48"/>
  <c r="D48"/>
  <c r="H47"/>
  <c r="D47"/>
  <c r="H46"/>
  <c r="C46"/>
  <c r="B46"/>
  <c r="D46" s="1"/>
  <c r="H45"/>
  <c r="D45"/>
  <c r="H44"/>
  <c r="D44"/>
  <c r="H43"/>
  <c r="D43"/>
  <c r="H42"/>
  <c r="D42"/>
  <c r="H41"/>
  <c r="D41"/>
  <c r="G40"/>
  <c r="F40"/>
  <c r="H40" s="1"/>
  <c r="D40"/>
  <c r="H39"/>
  <c r="D39"/>
  <c r="H38"/>
  <c r="D38"/>
  <c r="H37"/>
  <c r="D37"/>
  <c r="H36"/>
  <c r="D36"/>
  <c r="H35"/>
  <c r="C35"/>
  <c r="B35"/>
  <c r="D35" s="1"/>
  <c r="H34"/>
  <c r="D34"/>
  <c r="H33"/>
  <c r="D33"/>
  <c r="H32"/>
  <c r="D32"/>
  <c r="H31"/>
  <c r="D31"/>
  <c r="H30"/>
  <c r="D30"/>
  <c r="H29"/>
  <c r="D29"/>
  <c r="H28"/>
  <c r="D28"/>
  <c r="H27"/>
  <c r="C27"/>
  <c r="B27"/>
  <c r="H26"/>
  <c r="D26"/>
  <c r="H25"/>
  <c r="D25"/>
  <c r="G24"/>
  <c r="F24"/>
  <c r="D24"/>
  <c r="H23"/>
  <c r="D23"/>
  <c r="H22"/>
  <c r="D22"/>
  <c r="H21"/>
  <c r="D21"/>
  <c r="H20"/>
  <c r="D20"/>
  <c r="H19"/>
  <c r="D19"/>
  <c r="H18"/>
  <c r="C18"/>
  <c r="B18"/>
  <c r="H17"/>
  <c r="D17"/>
  <c r="H16"/>
  <c r="D16"/>
  <c r="H15"/>
  <c r="D15"/>
  <c r="H14"/>
  <c r="D14"/>
  <c r="H13"/>
  <c r="D13"/>
  <c r="G12"/>
  <c r="F12"/>
  <c r="D12"/>
  <c r="H11"/>
  <c r="D11"/>
  <c r="H10"/>
  <c r="D10"/>
  <c r="H9"/>
  <c r="D9"/>
  <c r="H8"/>
  <c r="D8"/>
  <c r="H7"/>
  <c r="D7"/>
  <c r="H6"/>
  <c r="C6"/>
  <c r="B6"/>
  <c r="H5"/>
  <c r="B5"/>
  <c r="C50" i="11"/>
  <c r="C54" s="1"/>
  <c r="C48"/>
  <c r="C44"/>
  <c r="C35"/>
  <c r="C11"/>
  <c r="C4"/>
  <c r="C64" i="10"/>
  <c r="D6" i="12" l="1"/>
  <c r="H12"/>
  <c r="D18"/>
  <c r="H24"/>
  <c r="D27"/>
  <c r="D65"/>
  <c r="H70"/>
  <c r="D74"/>
  <c r="H80"/>
  <c r="H102"/>
  <c r="H110"/>
  <c r="F126"/>
  <c r="H126" s="1"/>
  <c r="F137"/>
  <c r="H137" s="1"/>
  <c r="H150"/>
  <c r="D171"/>
  <c r="B202"/>
  <c r="D202" s="1"/>
  <c r="D203"/>
  <c r="B280"/>
  <c r="H393"/>
  <c r="H608"/>
  <c r="C5"/>
  <c r="D208"/>
  <c r="D221"/>
  <c r="H223"/>
  <c r="B229"/>
  <c r="D229" s="1"/>
  <c r="D253"/>
  <c r="B258"/>
  <c r="D258" s="1"/>
  <c r="D259"/>
  <c r="H265"/>
  <c r="C280"/>
  <c r="D295"/>
  <c r="H297"/>
  <c r="D316"/>
  <c r="H320"/>
  <c r="D322"/>
  <c r="H323"/>
  <c r="C337"/>
  <c r="B337"/>
  <c r="D337" s="1"/>
  <c r="D338"/>
  <c r="H355"/>
  <c r="H394"/>
  <c r="C413"/>
  <c r="H454"/>
  <c r="F465"/>
  <c r="H465" s="1"/>
  <c r="D478"/>
  <c r="H509"/>
  <c r="H510"/>
  <c r="D516"/>
  <c r="G509"/>
  <c r="H547"/>
  <c r="H553"/>
  <c r="H609"/>
  <c r="B654"/>
  <c r="D654" s="1"/>
  <c r="D657"/>
  <c r="D280"/>
  <c r="D374"/>
  <c r="D413"/>
  <c r="H357"/>
  <c r="B556"/>
  <c r="D556" s="1"/>
  <c r="B581"/>
  <c r="D581" s="1"/>
  <c r="B626"/>
  <c r="D626" s="1"/>
  <c r="D5"/>
  <c r="C662" l="1"/>
  <c r="B662"/>
  <c r="D662" s="1"/>
</calcChain>
</file>

<file path=xl/comments1.xml><?xml version="1.0" encoding="utf-8"?>
<comments xmlns="http://schemas.openxmlformats.org/spreadsheetml/2006/main">
  <authors>
    <author>作者</author>
  </authors>
  <commentList>
    <comment ref="A39" authorId="0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与2011年科目名称不同，2011年“预算编制业务”</t>
        </r>
      </text>
    </comment>
    <comment ref="E320" authorId="0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是否加项级科目，2011年未加</t>
        </r>
      </text>
    </comment>
    <comment ref="E321" authorId="0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是否增加两个项级科目</t>
        </r>
      </text>
    </comment>
    <comment ref="E322" authorId="0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是否增加两个项级科目</t>
        </r>
      </text>
    </comment>
    <comment ref="E323" authorId="0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是否增加两个项级科目</t>
        </r>
      </text>
    </comment>
    <comment ref="E324" authorId="0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是否增加两个项级科目</t>
        </r>
      </text>
    </comment>
  </commentList>
</comments>
</file>

<file path=xl/sharedStrings.xml><?xml version="1.0" encoding="utf-8"?>
<sst xmlns="http://schemas.openxmlformats.org/spreadsheetml/2006/main" count="1557" uniqueCount="1223">
  <si>
    <t>文峰区2016年一般公共财政预算支出经济分类情况表</t>
    <phoneticPr fontId="1" type="noConversion"/>
  </si>
  <si>
    <t>基本工资</t>
    <phoneticPr fontId="1" type="noConversion"/>
  </si>
  <si>
    <t>津贴补贴</t>
    <phoneticPr fontId="1" type="noConversion"/>
  </si>
  <si>
    <t>奖金</t>
    <phoneticPr fontId="1" type="noConversion"/>
  </si>
  <si>
    <t>社会保障缴费</t>
    <phoneticPr fontId="1" type="noConversion"/>
  </si>
  <si>
    <t>办公费</t>
    <phoneticPr fontId="1" type="noConversion"/>
  </si>
  <si>
    <t>印刷费</t>
    <phoneticPr fontId="1" type="noConversion"/>
  </si>
  <si>
    <t>咨询费</t>
    <phoneticPr fontId="1" type="noConversion"/>
  </si>
  <si>
    <t>手续费</t>
    <phoneticPr fontId="1" type="noConversion"/>
  </si>
  <si>
    <t>邮电费</t>
    <phoneticPr fontId="1" type="noConversion"/>
  </si>
  <si>
    <t>取暖费</t>
    <phoneticPr fontId="1" type="noConversion"/>
  </si>
  <si>
    <t>物业管理费</t>
    <phoneticPr fontId="1" type="noConversion"/>
  </si>
  <si>
    <t>差旅费</t>
    <phoneticPr fontId="1" type="noConversion"/>
  </si>
  <si>
    <t>维修（护）费</t>
    <phoneticPr fontId="1" type="noConversion"/>
  </si>
  <si>
    <t>租赁费</t>
    <phoneticPr fontId="1" type="noConversion"/>
  </si>
  <si>
    <t>会议费</t>
    <phoneticPr fontId="1" type="noConversion"/>
  </si>
  <si>
    <t>培训费</t>
    <phoneticPr fontId="1" type="noConversion"/>
  </si>
  <si>
    <t>公务接待费</t>
    <phoneticPr fontId="1" type="noConversion"/>
  </si>
  <si>
    <t>专用材料费</t>
    <phoneticPr fontId="1" type="noConversion"/>
  </si>
  <si>
    <t>被装购置费</t>
    <phoneticPr fontId="1" type="noConversion"/>
  </si>
  <si>
    <t>专用燃料费</t>
    <phoneticPr fontId="1" type="noConversion"/>
  </si>
  <si>
    <t>劳务费</t>
    <phoneticPr fontId="1" type="noConversion"/>
  </si>
  <si>
    <t>委托业务费</t>
    <phoneticPr fontId="1" type="noConversion"/>
  </si>
  <si>
    <t>工会经费</t>
    <phoneticPr fontId="1" type="noConversion"/>
  </si>
  <si>
    <t>公务用车运行维护费</t>
    <phoneticPr fontId="1" type="noConversion"/>
  </si>
  <si>
    <t>税金及附加费用</t>
    <phoneticPr fontId="1" type="noConversion"/>
  </si>
  <si>
    <t>其他商品和服务支出</t>
    <phoneticPr fontId="1" type="noConversion"/>
  </si>
  <si>
    <t>水电费</t>
    <phoneticPr fontId="1" type="noConversion"/>
  </si>
  <si>
    <t>工资福利支出</t>
    <phoneticPr fontId="1" type="noConversion"/>
  </si>
  <si>
    <t>商品和服务支出</t>
    <phoneticPr fontId="1" type="noConversion"/>
  </si>
  <si>
    <t>绩效工资</t>
    <phoneticPr fontId="1" type="noConversion"/>
  </si>
  <si>
    <t>其他工资福利支出</t>
    <phoneticPr fontId="1" type="noConversion"/>
  </si>
  <si>
    <t>对个人和家庭的补助</t>
    <phoneticPr fontId="1" type="noConversion"/>
  </si>
  <si>
    <t>离休费</t>
    <phoneticPr fontId="1" type="noConversion"/>
  </si>
  <si>
    <t>退休费</t>
    <phoneticPr fontId="1" type="noConversion"/>
  </si>
  <si>
    <t>救济费</t>
    <phoneticPr fontId="1" type="noConversion"/>
  </si>
  <si>
    <t>医疗费</t>
    <phoneticPr fontId="1" type="noConversion"/>
  </si>
  <si>
    <t>生产补贴</t>
    <phoneticPr fontId="1" type="noConversion"/>
  </si>
  <si>
    <t>住房公积金</t>
    <phoneticPr fontId="1" type="noConversion"/>
  </si>
  <si>
    <t>其他对个人和家庭的补助支出</t>
    <phoneticPr fontId="1" type="noConversion"/>
  </si>
  <si>
    <t>采暖补贴</t>
    <phoneticPr fontId="1" type="noConversion"/>
  </si>
  <si>
    <t>其他支出</t>
    <phoneticPr fontId="1" type="noConversion"/>
  </si>
  <si>
    <t>预备费</t>
    <phoneticPr fontId="1" type="noConversion"/>
  </si>
  <si>
    <t>预留</t>
    <phoneticPr fontId="1" type="noConversion"/>
  </si>
  <si>
    <t>其他资本性支出</t>
    <phoneticPr fontId="1" type="noConversion"/>
  </si>
  <si>
    <t>转移性支出</t>
    <phoneticPr fontId="1" type="noConversion"/>
  </si>
  <si>
    <t>不同级政府间转移性支出</t>
    <phoneticPr fontId="1" type="noConversion"/>
  </si>
  <si>
    <t>国内债务付息</t>
    <phoneticPr fontId="1" type="noConversion"/>
  </si>
  <si>
    <t>科目编码</t>
    <phoneticPr fontId="1" type="noConversion"/>
  </si>
  <si>
    <t>科目名称</t>
    <phoneticPr fontId="1" type="noConversion"/>
  </si>
  <si>
    <t>金额</t>
    <phoneticPr fontId="1" type="noConversion"/>
  </si>
  <si>
    <t>合计</t>
    <phoneticPr fontId="1" type="noConversion"/>
  </si>
  <si>
    <t>债务利息支出</t>
    <phoneticPr fontId="1" type="noConversion"/>
  </si>
  <si>
    <t>支出合计</t>
  </si>
  <si>
    <t xml:space="preserve">        其他支出</t>
  </si>
  <si>
    <t xml:space="preserve">        年初预留</t>
  </si>
  <si>
    <t>二十六、其他支出</t>
    <phoneticPr fontId="15" type="noConversion"/>
  </si>
  <si>
    <t xml:space="preserve">        地方政府一般债券付息支出</t>
  </si>
  <si>
    <t xml:space="preserve">      地方政府一般债务付息支出</t>
    <phoneticPr fontId="15" type="noConversion"/>
  </si>
  <si>
    <t>二十二、债务付息支出</t>
  </si>
  <si>
    <t>二十一、预备费</t>
  </si>
  <si>
    <t xml:space="preserve">        其他重要商品储备支出</t>
  </si>
  <si>
    <t xml:space="preserve">        仓库建设</t>
  </si>
  <si>
    <t xml:space="preserve">        战略物资储备</t>
  </si>
  <si>
    <t xml:space="preserve">        物资轮换</t>
  </si>
  <si>
    <t xml:space="preserve">        食盐储备</t>
  </si>
  <si>
    <t xml:space="preserve">        物资转移</t>
  </si>
  <si>
    <t xml:space="preserve">        医药储备</t>
  </si>
  <si>
    <t xml:space="preserve">        专项贷款利息</t>
  </si>
  <si>
    <t xml:space="preserve">        羊毛储备</t>
  </si>
  <si>
    <t xml:space="preserve">        物资保管与保养</t>
  </si>
  <si>
    <t xml:space="preserve">        边销茶储备</t>
  </si>
  <si>
    <t xml:space="preserve">        护库武警和民兵支出</t>
  </si>
  <si>
    <t xml:space="preserve">        农药储备</t>
  </si>
  <si>
    <t xml:space="preserve">        铁路专用线</t>
  </si>
  <si>
    <t xml:space="preserve">        化肥储备</t>
  </si>
  <si>
    <t xml:space="preserve">        机关服务</t>
  </si>
  <si>
    <t xml:space="preserve">        肉类储备</t>
  </si>
  <si>
    <t xml:space="preserve">        一般行政管理事务</t>
  </si>
  <si>
    <t xml:space="preserve">        食糖储备</t>
  </si>
  <si>
    <t xml:space="preserve">        行政运行</t>
  </si>
  <si>
    <t xml:space="preserve">        棉花储备</t>
  </si>
  <si>
    <t xml:space="preserve">      物资事务</t>
  </si>
  <si>
    <t xml:space="preserve">      重要商品储备</t>
  </si>
  <si>
    <t xml:space="preserve">        其他粮油事务支出</t>
  </si>
  <si>
    <t xml:space="preserve">        其他粮油储备支出</t>
  </si>
  <si>
    <t xml:space="preserve">        事业运行</t>
  </si>
  <si>
    <t xml:space="preserve">        最低收购价政策支出</t>
  </si>
  <si>
    <t xml:space="preserve">        粮油市场调控专项资金</t>
  </si>
  <si>
    <t xml:space="preserve">        储备粮（油）库建设</t>
  </si>
  <si>
    <t xml:space="preserve">        粮食风险基金</t>
  </si>
  <si>
    <t xml:space="preserve">        储备粮油差价补贴</t>
  </si>
  <si>
    <t xml:space="preserve">        处理陈化粮补贴</t>
  </si>
  <si>
    <t xml:space="preserve">        储备粮油补贴支出</t>
  </si>
  <si>
    <t xml:space="preserve">        粮食财务挂账消化款</t>
  </si>
  <si>
    <t xml:space="preserve">      粮油储备</t>
  </si>
  <si>
    <t xml:space="preserve">        粮食财务挂账利息补贴</t>
  </si>
  <si>
    <t xml:space="preserve">        其他能源储备</t>
  </si>
  <si>
    <t xml:space="preserve">        国家粮油差价补贴</t>
  </si>
  <si>
    <t xml:space="preserve">        煤炭储备</t>
  </si>
  <si>
    <t xml:space="preserve">        粮食专项业务活动</t>
  </si>
  <si>
    <t xml:space="preserve">        天然铀能源储备</t>
  </si>
  <si>
    <t xml:space="preserve">        粮食信息统计</t>
  </si>
  <si>
    <t xml:space="preserve">        国家留成油串换石油储备支出</t>
  </si>
  <si>
    <t xml:space="preserve">        粮食财务与审计支出</t>
  </si>
  <si>
    <t xml:space="preserve">        石油储备支出</t>
  </si>
  <si>
    <t xml:space="preserve">      能源储备</t>
  </si>
  <si>
    <t xml:space="preserve">        其他物资事务支出</t>
  </si>
  <si>
    <t xml:space="preserve">      粮油事务</t>
  </si>
  <si>
    <t xml:space="preserve">        仓库安防</t>
  </si>
  <si>
    <t>二十、粮油物资储备支出</t>
  </si>
  <si>
    <t xml:space="preserve">        其他城乡社区住宅支出</t>
  </si>
  <si>
    <t xml:space="preserve">        气象信息传输及管理</t>
  </si>
  <si>
    <t xml:space="preserve">        住房公积金管理</t>
  </si>
  <si>
    <t xml:space="preserve">        气象探测</t>
  </si>
  <si>
    <t xml:space="preserve">        公有住房建设和维修改造支出</t>
  </si>
  <si>
    <t xml:space="preserve">        气象事业机构</t>
  </si>
  <si>
    <t xml:space="preserve">      城乡社区住宅</t>
  </si>
  <si>
    <t xml:space="preserve">        购房补贴</t>
  </si>
  <si>
    <t xml:space="preserve">        提租补贴</t>
  </si>
  <si>
    <t xml:space="preserve">        住房公积金</t>
  </si>
  <si>
    <t xml:space="preserve">      气象事务</t>
  </si>
  <si>
    <t xml:space="preserve">      住房改革支出</t>
  </si>
  <si>
    <t xml:space="preserve">        其他地震事务支出</t>
  </si>
  <si>
    <t xml:space="preserve">        其他保障性安居工程支出</t>
  </si>
  <si>
    <t xml:space="preserve">        地震事业机构</t>
  </si>
  <si>
    <t xml:space="preserve">        保障性住房租金补贴</t>
  </si>
  <si>
    <t xml:space="preserve">        防震减灾基础管理</t>
  </si>
  <si>
    <t xml:space="preserve">        公共租赁住房</t>
  </si>
  <si>
    <t xml:space="preserve">        防震减灾信息管理</t>
  </si>
  <si>
    <t xml:space="preserve">        农村危房改造</t>
  </si>
  <si>
    <t xml:space="preserve">        地震环境探察</t>
  </si>
  <si>
    <t xml:space="preserve">        少数民族地区游牧民定居工程</t>
  </si>
  <si>
    <t xml:space="preserve">        地震应急救援</t>
  </si>
  <si>
    <t xml:space="preserve">        棚户区改造</t>
  </si>
  <si>
    <t xml:space="preserve">        地震灾害预防</t>
  </si>
  <si>
    <t xml:space="preserve">        沉陷区治理</t>
  </si>
  <si>
    <t xml:space="preserve">        地震预测预报</t>
  </si>
  <si>
    <t xml:space="preserve">        廉租住房</t>
  </si>
  <si>
    <t xml:space="preserve">        地震监测</t>
  </si>
  <si>
    <t xml:space="preserve">      保障性安居工程支出</t>
  </si>
  <si>
    <t>十九、住房保障支出</t>
  </si>
  <si>
    <t xml:space="preserve">      其他国土海洋气象等支出</t>
  </si>
  <si>
    <t xml:space="preserve">        其他气象事务支出</t>
  </si>
  <si>
    <t xml:space="preserve">      地震事务</t>
  </si>
  <si>
    <t xml:space="preserve">        气象资金审计稽查</t>
  </si>
  <si>
    <t xml:space="preserve">        其他测绘事务支出</t>
  </si>
  <si>
    <t xml:space="preserve">        气象法规与标准</t>
  </si>
  <si>
    <t xml:space="preserve">        气象卫星</t>
  </si>
  <si>
    <t xml:space="preserve">        测绘工程建设</t>
  </si>
  <si>
    <t xml:space="preserve">        气象基础设施建设与维修</t>
  </si>
  <si>
    <t xml:space="preserve">        航空摄影</t>
  </si>
  <si>
    <t xml:space="preserve">        气象装备保障维护</t>
  </si>
  <si>
    <t xml:space="preserve">        基础测绘</t>
  </si>
  <si>
    <t xml:space="preserve">        气象服务</t>
  </si>
  <si>
    <t xml:space="preserve">        气象预报预测</t>
  </si>
  <si>
    <t xml:space="preserve">        国外风险勘查</t>
  </si>
  <si>
    <t xml:space="preserve">      测绘事务</t>
  </si>
  <si>
    <t xml:space="preserve">        地质转产项目财政贴息</t>
  </si>
  <si>
    <t xml:space="preserve">        其他海洋管理事务支出</t>
  </si>
  <si>
    <t xml:space="preserve">        地质矿产资源利用与保护</t>
  </si>
  <si>
    <t xml:space="preserve">        地质及矿产资源调查</t>
  </si>
  <si>
    <t xml:space="preserve">        海岛和海域保护</t>
  </si>
  <si>
    <t xml:space="preserve">        土地资源储备支出</t>
  </si>
  <si>
    <t xml:space="preserve">        无居民海岛使用金支出</t>
  </si>
  <si>
    <t xml:space="preserve">        地质灾害防治</t>
  </si>
  <si>
    <t xml:space="preserve">        海洋工程排污费支出</t>
  </si>
  <si>
    <t xml:space="preserve">        国土整治</t>
  </si>
  <si>
    <t xml:space="preserve">        海水淡化</t>
  </si>
  <si>
    <t xml:space="preserve">        国土资源调查</t>
  </si>
  <si>
    <t xml:space="preserve">        海域使用金支出</t>
  </si>
  <si>
    <t xml:space="preserve">        国土资源行业业务管理</t>
  </si>
  <si>
    <t xml:space="preserve">        海港航标维护</t>
  </si>
  <si>
    <t xml:space="preserve">        国土资源社会公益服务</t>
  </si>
  <si>
    <t xml:space="preserve">        海洋矿产资源勘探研究</t>
  </si>
  <si>
    <t xml:space="preserve">        土地资源利用与保护</t>
  </si>
  <si>
    <t xml:space="preserve">        极地考察</t>
  </si>
  <si>
    <t xml:space="preserve">        土地资源调查</t>
  </si>
  <si>
    <t xml:space="preserve">        海洋卫星</t>
  </si>
  <si>
    <t xml:space="preserve">        国土资源规划及管理</t>
  </si>
  <si>
    <t xml:space="preserve">        海洋防灾减灾</t>
  </si>
  <si>
    <t xml:space="preserve">        海洋执法监察</t>
  </si>
  <si>
    <t xml:space="preserve">        海洋权益维护</t>
  </si>
  <si>
    <t xml:space="preserve">        海洋调查评价</t>
  </si>
  <si>
    <t xml:space="preserve">      国土资源事务</t>
  </si>
  <si>
    <t xml:space="preserve">        海洋环境保护与监测</t>
  </si>
  <si>
    <t>十八、国土海洋气象等支出</t>
  </si>
  <si>
    <t xml:space="preserve">        海域使用管理</t>
  </si>
  <si>
    <t xml:space="preserve">      其他支出</t>
  </si>
  <si>
    <t xml:space="preserve">      住房保障</t>
  </si>
  <si>
    <t xml:space="preserve">      交通运输</t>
  </si>
  <si>
    <t xml:space="preserve">      农业</t>
  </si>
  <si>
    <t xml:space="preserve">      海洋管理事务</t>
  </si>
  <si>
    <t xml:space="preserve">      节能环保</t>
  </si>
  <si>
    <t xml:space="preserve">        其他国土资源事务支出</t>
  </si>
  <si>
    <t xml:space="preserve">      医疗卫生</t>
  </si>
  <si>
    <t xml:space="preserve">      文化体育与传媒</t>
  </si>
  <si>
    <t xml:space="preserve">        矿产资源专项收入安排的支出</t>
  </si>
  <si>
    <t xml:space="preserve">      教育</t>
  </si>
  <si>
    <t xml:space="preserve">        地质勘查基金（周转金）支出</t>
  </si>
  <si>
    <t xml:space="preserve">      一般公共服务</t>
  </si>
  <si>
    <t>十七、援助其他地区支出</t>
    <phoneticPr fontId="15" type="noConversion"/>
  </si>
  <si>
    <t xml:space="preserve">        旅游宣传</t>
  </si>
  <si>
    <t xml:space="preserve">      其他金融支出</t>
    <phoneticPr fontId="15" type="noConversion"/>
  </si>
  <si>
    <t xml:space="preserve">        其他金融发展支出</t>
    <phoneticPr fontId="15" type="noConversion"/>
  </si>
  <si>
    <t xml:space="preserve">        风险基金补助</t>
    <phoneticPr fontId="15" type="noConversion"/>
  </si>
  <si>
    <t xml:space="preserve">        补充资本金</t>
    <phoneticPr fontId="15" type="noConversion"/>
  </si>
  <si>
    <t xml:space="preserve">      旅游业管理与服务支出</t>
  </si>
  <si>
    <t xml:space="preserve">        商业银行贷款贴息</t>
    <phoneticPr fontId="15" type="noConversion"/>
  </si>
  <si>
    <t xml:space="preserve">        其他商业流通事务支出</t>
  </si>
  <si>
    <t xml:space="preserve">        政策性银行亏损补贴</t>
    <phoneticPr fontId="15" type="noConversion"/>
  </si>
  <si>
    <t xml:space="preserve">      金融发展支出</t>
    <phoneticPr fontId="15" type="noConversion"/>
  </si>
  <si>
    <t xml:space="preserve">        民贸民品贷款贴息</t>
    <phoneticPr fontId="15" type="noConversion"/>
  </si>
  <si>
    <t xml:space="preserve">        金融部门其他行政支出</t>
    <phoneticPr fontId="15" type="noConversion"/>
  </si>
  <si>
    <t xml:space="preserve">        民贸企业补贴</t>
    <phoneticPr fontId="15" type="noConversion"/>
  </si>
  <si>
    <t xml:space="preserve">        事业运行</t>
    <phoneticPr fontId="15" type="noConversion"/>
  </si>
  <si>
    <t xml:space="preserve">        市场监测及信息管理</t>
  </si>
  <si>
    <t xml:space="preserve">        安全防卫</t>
    <phoneticPr fontId="15" type="noConversion"/>
  </si>
  <si>
    <t xml:space="preserve">        食品流通安全补贴</t>
  </si>
  <si>
    <t xml:space="preserve">      金融部门行政支出</t>
    <phoneticPr fontId="15" type="noConversion"/>
  </si>
  <si>
    <t xml:space="preserve">      商业流通事务</t>
  </si>
  <si>
    <t>十六、金融支出</t>
    <phoneticPr fontId="15" type="noConversion"/>
  </si>
  <si>
    <t>十五、商业服务业等支出</t>
    <phoneticPr fontId="15" type="noConversion"/>
  </si>
  <si>
    <t xml:space="preserve">        其他商业服务业等支出</t>
    <phoneticPr fontId="15" type="noConversion"/>
  </si>
  <si>
    <t xml:space="preserve">        其他资源勘探信息等支出</t>
    <phoneticPr fontId="15" type="noConversion"/>
  </si>
  <si>
    <t xml:space="preserve">        服务业基础设施建设</t>
  </si>
  <si>
    <t xml:space="preserve">        重点产业振兴和技术改造项目贷款贴息</t>
  </si>
  <si>
    <t xml:space="preserve">      其他商业服务业等支出</t>
    <phoneticPr fontId="15" type="noConversion"/>
  </si>
  <si>
    <t xml:space="preserve">        中药材扶持资金支出</t>
  </si>
  <si>
    <t xml:space="preserve">        其他涉外发展服务支出</t>
  </si>
  <si>
    <t xml:space="preserve">        技术改造支出</t>
  </si>
  <si>
    <t xml:space="preserve">        外商投资环境建设补助资金</t>
  </si>
  <si>
    <t xml:space="preserve">        建设项目贷款贴息</t>
  </si>
  <si>
    <t xml:space="preserve">        黄金事务</t>
  </si>
  <si>
    <t xml:space="preserve">      其他资源勘探信息等支出</t>
    <phoneticPr fontId="15" type="noConversion"/>
  </si>
  <si>
    <t xml:space="preserve">        其他支持中小企业发展和管理支出</t>
  </si>
  <si>
    <t xml:space="preserve">      涉外发展服务支出</t>
  </si>
  <si>
    <t xml:space="preserve">        中小企业发展专项</t>
  </si>
  <si>
    <t xml:space="preserve">        其他旅游业管理与服务支出</t>
  </si>
  <si>
    <t xml:space="preserve">        科技型中小企业技术创新基金</t>
  </si>
  <si>
    <t xml:space="preserve">        旅游行业业务管理</t>
  </si>
  <si>
    <t xml:space="preserve">      支持中小企业发展和管理支出</t>
  </si>
  <si>
    <t xml:space="preserve">        其他国有资产监管支出</t>
  </si>
  <si>
    <t xml:space="preserve">      工业和信息产业监管</t>
    <phoneticPr fontId="15" type="noConversion"/>
  </si>
  <si>
    <t xml:space="preserve">        国有企业监事会专项</t>
  </si>
  <si>
    <t xml:space="preserve">        其他建筑业支出</t>
  </si>
  <si>
    <t xml:space="preserve">      国有资产监管</t>
  </si>
  <si>
    <t xml:space="preserve">      建筑业</t>
  </si>
  <si>
    <t xml:space="preserve">        其他安全生产监管支出</t>
  </si>
  <si>
    <t xml:space="preserve">        其他制造业支出</t>
  </si>
  <si>
    <t xml:space="preserve">        煤炭安全</t>
  </si>
  <si>
    <t xml:space="preserve">        有色金属冶炼及压延加工业</t>
  </si>
  <si>
    <t xml:space="preserve">        应急救援支出</t>
  </si>
  <si>
    <t xml:space="preserve">        黑色金属冶炼及压延加工业</t>
  </si>
  <si>
    <t xml:space="preserve">        安全监管监察专项</t>
  </si>
  <si>
    <t xml:space="preserve">        化学原料及化学制品制造业</t>
  </si>
  <si>
    <t xml:space="preserve">        石油加工、炼焦及核燃料加工业</t>
  </si>
  <si>
    <t xml:space="preserve">        工艺品及其他制造业</t>
  </si>
  <si>
    <t xml:space="preserve">        电气机械及器材制造业</t>
  </si>
  <si>
    <t xml:space="preserve">      安全生产监管</t>
  </si>
  <si>
    <t xml:space="preserve">        交通运输设备制造业</t>
  </si>
  <si>
    <t xml:space="preserve">        其他工业和信息产业监管支出</t>
  </si>
  <si>
    <t xml:space="preserve">        通信设备、计算机及其他电子设备制造业</t>
  </si>
  <si>
    <t xml:space="preserve">        技术基础研究</t>
  </si>
  <si>
    <t xml:space="preserve">        非金属矿物制品业</t>
  </si>
  <si>
    <t xml:space="preserve">        行业监管</t>
  </si>
  <si>
    <t xml:space="preserve">        医药制造业</t>
  </si>
  <si>
    <t xml:space="preserve">        电子专项工程</t>
  </si>
  <si>
    <t xml:space="preserve">        纺织业</t>
  </si>
  <si>
    <t xml:space="preserve">        工业和信息产业支持</t>
  </si>
  <si>
    <t xml:space="preserve">        工业和信息产业战略研究与标准制定</t>
  </si>
  <si>
    <t xml:space="preserve">        无线电监管</t>
  </si>
  <si>
    <t xml:space="preserve">        专用通信</t>
  </si>
  <si>
    <t xml:space="preserve">      制造业</t>
  </si>
  <si>
    <t xml:space="preserve">        信息安全建设</t>
  </si>
  <si>
    <t xml:space="preserve">        其他资源勘探业支出</t>
  </si>
  <si>
    <t xml:space="preserve">        战备应急</t>
  </si>
  <si>
    <t xml:space="preserve">        非金属矿勘探和采选</t>
  </si>
  <si>
    <t xml:space="preserve">        有色金属矿勘探和采选</t>
  </si>
  <si>
    <t xml:space="preserve">        对城市公交的补贴</t>
  </si>
  <si>
    <t xml:space="preserve">        黑色金属矿勘探和采选</t>
  </si>
  <si>
    <t xml:space="preserve">      成品油价格改革对交通运输的补贴</t>
    <phoneticPr fontId="15" type="noConversion"/>
  </si>
  <si>
    <t xml:space="preserve">        石油和天然气勘探开采</t>
  </si>
  <si>
    <t xml:space="preserve">        其他民用航空运输支出</t>
  </si>
  <si>
    <t xml:space="preserve">        煤炭勘探开采和洗选</t>
  </si>
  <si>
    <t xml:space="preserve">        民航专项运输</t>
  </si>
  <si>
    <t xml:space="preserve">        民用航空安全</t>
  </si>
  <si>
    <t xml:space="preserve">        民航还贷专项支出</t>
  </si>
  <si>
    <t xml:space="preserve">        空管系统建设</t>
  </si>
  <si>
    <t xml:space="preserve">      资源勘探开发</t>
    <phoneticPr fontId="15" type="noConversion"/>
  </si>
  <si>
    <t xml:space="preserve">        机场建设</t>
  </si>
  <si>
    <t>十四、资源勘探信息等支出</t>
    <phoneticPr fontId="15" type="noConversion"/>
  </si>
  <si>
    <t xml:space="preserve">        其他交通运输支出</t>
  </si>
  <si>
    <t xml:space="preserve">        公共交通运营补助</t>
  </si>
  <si>
    <t xml:space="preserve">      其他交通运输支出</t>
  </si>
  <si>
    <t xml:space="preserve">      民用航空运输</t>
  </si>
  <si>
    <t xml:space="preserve">        车辆购置税其他支出</t>
  </si>
  <si>
    <t xml:space="preserve">        其他铁路运输支出</t>
  </si>
  <si>
    <t xml:space="preserve">        车辆购置税用于老旧汽车报废更新补贴</t>
    <phoneticPr fontId="15" type="noConversion"/>
  </si>
  <si>
    <t xml:space="preserve">        行业监管</t>
    <phoneticPr fontId="15" type="noConversion"/>
  </si>
  <si>
    <t xml:space="preserve">        车辆购置税用于农村公路建设支出</t>
  </si>
  <si>
    <t xml:space="preserve">        铁路专项运输</t>
  </si>
  <si>
    <t xml:space="preserve">        车辆购置税用于公路等基础设施建设支出</t>
  </si>
  <si>
    <t xml:space="preserve">        铁路安全</t>
  </si>
  <si>
    <t xml:space="preserve">      车辆购置税支出</t>
  </si>
  <si>
    <t xml:space="preserve">        铁路还贷专项</t>
  </si>
  <si>
    <t xml:space="preserve">        其他邮政业支出</t>
  </si>
  <si>
    <t xml:space="preserve">        铁路路网建设</t>
  </si>
  <si>
    <t xml:space="preserve">        邮政普遍服务与特殊服务</t>
  </si>
  <si>
    <t xml:space="preserve">      铁路运输</t>
  </si>
  <si>
    <t xml:space="preserve">        其他公路水路运输支出</t>
  </si>
  <si>
    <t xml:space="preserve">      邮政业支出</t>
  </si>
  <si>
    <t xml:space="preserve">        取消政府还贷二级公路收费专项支出</t>
  </si>
  <si>
    <t xml:space="preserve">        成品油价格改革补贴其他支出</t>
    <phoneticPr fontId="15" type="noConversion"/>
  </si>
  <si>
    <t xml:space="preserve">        口岸建设</t>
  </si>
  <si>
    <t xml:space="preserve">        对出租车的补贴</t>
  </si>
  <si>
    <t xml:space="preserve">        水路运输管理支出</t>
  </si>
  <si>
    <t xml:space="preserve">        对农村道路客运的补贴</t>
  </si>
  <si>
    <t xml:space="preserve">        航标事业发展支出</t>
  </si>
  <si>
    <t xml:space="preserve">        海事管理</t>
  </si>
  <si>
    <t xml:space="preserve">        化解其他公益性乡村债务支出</t>
  </si>
  <si>
    <t xml:space="preserve">        远洋运输</t>
  </si>
  <si>
    <t xml:space="preserve">      其他农林水事务支出</t>
  </si>
  <si>
    <t xml:space="preserve">        内河运输</t>
  </si>
  <si>
    <t xml:space="preserve">        其他目标价格补贴</t>
    <phoneticPr fontId="15" type="noConversion"/>
  </si>
  <si>
    <t xml:space="preserve">        救助打捞</t>
  </si>
  <si>
    <t xml:space="preserve">        大豆目标价格补贴</t>
    <phoneticPr fontId="15" type="noConversion"/>
  </si>
  <si>
    <t xml:space="preserve">        船舶检验</t>
  </si>
  <si>
    <t xml:space="preserve">        棉花目标价格补贴</t>
    <phoneticPr fontId="15" type="noConversion"/>
  </si>
  <si>
    <t xml:space="preserve">        航务管理</t>
  </si>
  <si>
    <t xml:space="preserve">      目标价格补贴</t>
    <phoneticPr fontId="15" type="noConversion"/>
  </si>
  <si>
    <t xml:space="preserve">        三峡库区通航管理</t>
  </si>
  <si>
    <t xml:space="preserve">        其他普惠金融发展支出</t>
    <phoneticPr fontId="15" type="noConversion"/>
  </si>
  <si>
    <t xml:space="preserve">        安全通信</t>
  </si>
  <si>
    <t xml:space="preserve">        补充小额担保贷款基金</t>
    <phoneticPr fontId="15" type="noConversion"/>
  </si>
  <si>
    <t xml:space="preserve">        航道维护</t>
  </si>
  <si>
    <t xml:space="preserve">        小额担保贷款贴息</t>
    <phoneticPr fontId="15" type="noConversion"/>
  </si>
  <si>
    <t xml:space="preserve">        港口设施</t>
  </si>
  <si>
    <t xml:space="preserve">        农业保险保费补贴</t>
    <phoneticPr fontId="15" type="noConversion"/>
  </si>
  <si>
    <t xml:space="preserve">        公路和运输技术标准化建设</t>
  </si>
  <si>
    <r>
      <t xml:space="preserve"> </t>
    </r>
    <r>
      <rPr>
        <sz val="11"/>
        <rFont val="宋体"/>
        <charset val="134"/>
      </rPr>
      <t xml:space="preserve">       涉农贷款增量奖励</t>
    </r>
    <phoneticPr fontId="15" type="noConversion"/>
  </si>
  <si>
    <t xml:space="preserve">        公路客货运站（场）建设</t>
  </si>
  <si>
    <r>
      <t xml:space="preserve"> </t>
    </r>
    <r>
      <rPr>
        <sz val="11"/>
        <rFont val="宋体"/>
        <charset val="134"/>
      </rPr>
      <t xml:space="preserve">       支持农村金融机构</t>
    </r>
    <phoneticPr fontId="15" type="noConversion"/>
  </si>
  <si>
    <t xml:space="preserve">        公路运输管理</t>
  </si>
  <si>
    <t xml:space="preserve">      普惠金融发展支出</t>
    <phoneticPr fontId="15" type="noConversion"/>
  </si>
  <si>
    <t xml:space="preserve">        公路还贷专项</t>
  </si>
  <si>
    <t xml:space="preserve">        其他农村综合改革支出</t>
  </si>
  <si>
    <t xml:space="preserve">        公路和运输安全</t>
  </si>
  <si>
    <t xml:space="preserve">        农村综合改革示范试点补助</t>
  </si>
  <si>
    <t xml:space="preserve">        公路和运输信息化建设</t>
  </si>
  <si>
    <t xml:space="preserve">        对村集体经济组织的补助</t>
  </si>
  <si>
    <t xml:space="preserve">        公路路政管理</t>
  </si>
  <si>
    <t xml:space="preserve">        对村民委员会和村党支部的补助</t>
  </si>
  <si>
    <t xml:space="preserve">        特大型桥梁建设</t>
  </si>
  <si>
    <t xml:space="preserve">        国有农场办社会职能改革补助</t>
    <phoneticPr fontId="15" type="noConversion"/>
  </si>
  <si>
    <t xml:space="preserve">        公路养护</t>
  </si>
  <si>
    <t xml:space="preserve">        对村级一事一议的补助</t>
  </si>
  <si>
    <t xml:space="preserve">        公路改建</t>
  </si>
  <si>
    <t xml:space="preserve">      农村综合改革</t>
  </si>
  <si>
    <t xml:space="preserve">        公路新建</t>
  </si>
  <si>
    <t xml:space="preserve">        其他农业综合开发支出</t>
  </si>
  <si>
    <t xml:space="preserve">        科技示范</t>
  </si>
  <si>
    <t xml:space="preserve">        产业化经营</t>
  </si>
  <si>
    <t xml:space="preserve">        土地治理</t>
  </si>
  <si>
    <t xml:space="preserve">      公路水路运输</t>
  </si>
  <si>
    <t xml:space="preserve">        机构运行</t>
  </si>
  <si>
    <t>十三、交通运输支出</t>
    <phoneticPr fontId="15" type="noConversion"/>
  </si>
  <si>
    <t xml:space="preserve">      农业综合开发</t>
  </si>
  <si>
    <t xml:space="preserve">        其他农林水事务支出</t>
  </si>
  <si>
    <t xml:space="preserve">        其他扶贫支出</t>
  </si>
  <si>
    <t xml:space="preserve">        扶贫事业机构</t>
  </si>
  <si>
    <t xml:space="preserve">        水利安全监督</t>
  </si>
  <si>
    <t xml:space="preserve">       “三西”农业建设专项补助</t>
  </si>
  <si>
    <t xml:space="preserve">        大中型水库移民后期扶持专项支出</t>
  </si>
  <si>
    <t xml:space="preserve">        扶贫贷款奖补和贴息</t>
  </si>
  <si>
    <t xml:space="preserve">        江河湖库水系综合治理</t>
    <phoneticPr fontId="15" type="noConversion"/>
  </si>
  <si>
    <t xml:space="preserve">        社会发展</t>
  </si>
  <si>
    <t xml:space="preserve">        国际河流治理与管理</t>
  </si>
  <si>
    <t xml:space="preserve">        生产发展</t>
  </si>
  <si>
    <t xml:space="preserve">        水利技术推广</t>
    <phoneticPr fontId="15" type="noConversion"/>
  </si>
  <si>
    <t xml:space="preserve">        农村基础设施建设</t>
  </si>
  <si>
    <t xml:space="preserve">        农田水利</t>
  </si>
  <si>
    <t xml:space="preserve">        抗旱</t>
  </si>
  <si>
    <t xml:space="preserve">        防汛</t>
  </si>
  <si>
    <t xml:space="preserve">        水文测报</t>
  </si>
  <si>
    <t xml:space="preserve">      扶贫</t>
  </si>
  <si>
    <t xml:space="preserve">        水质监测</t>
  </si>
  <si>
    <t xml:space="preserve">        其他南水北调支出</t>
  </si>
  <si>
    <t xml:space="preserve">        水资源节约管理与保护</t>
  </si>
  <si>
    <t xml:space="preserve">        环境、移民及水资源管理与保护</t>
  </si>
  <si>
    <t xml:space="preserve">        水土保持</t>
  </si>
  <si>
    <t xml:space="preserve">        南水北调技术推广</t>
    <phoneticPr fontId="15" type="noConversion"/>
  </si>
  <si>
    <t xml:space="preserve">        水利执法监督</t>
  </si>
  <si>
    <t xml:space="preserve">        前期工作</t>
  </si>
  <si>
    <t xml:space="preserve">        水利前期工作</t>
  </si>
  <si>
    <t xml:space="preserve">        工程稽查</t>
  </si>
  <si>
    <t xml:space="preserve">        长江黄河等流域管理</t>
  </si>
  <si>
    <t xml:space="preserve">        政策研究与信息管理</t>
  </si>
  <si>
    <t xml:space="preserve">        水利工程运行与维护</t>
  </si>
  <si>
    <t xml:space="preserve">        南水北调工程建设</t>
  </si>
  <si>
    <t xml:space="preserve">        水利工程建设</t>
  </si>
  <si>
    <t xml:space="preserve">        水利行业业务管理</t>
  </si>
  <si>
    <t xml:space="preserve">      南水北调</t>
  </si>
  <si>
    <t xml:space="preserve">        其他水利支出</t>
  </si>
  <si>
    <t xml:space="preserve">      水利</t>
  </si>
  <si>
    <t xml:space="preserve">        农村人畜饮水</t>
  </si>
  <si>
    <t xml:space="preserve">        其他林业支出</t>
  </si>
  <si>
    <t xml:space="preserve">        水利建设移民支出</t>
  </si>
  <si>
    <r>
      <t xml:space="preserve"> </t>
    </r>
    <r>
      <rPr>
        <sz val="11"/>
        <rFont val="宋体"/>
        <charset val="134"/>
      </rPr>
      <t xml:space="preserve">       林业防灾减灾</t>
    </r>
    <phoneticPr fontId="15" type="noConversion"/>
  </si>
  <si>
    <t xml:space="preserve">        信息管理</t>
  </si>
  <si>
    <t xml:space="preserve">        成品油价格改革对林业的补贴</t>
    <phoneticPr fontId="15" type="noConversion"/>
  </si>
  <si>
    <t xml:space="preserve">        砂石资源费支出</t>
  </si>
  <si>
    <t xml:space="preserve">        林业贷款贴息</t>
  </si>
  <si>
    <t xml:space="preserve">        水资源费安排的支出</t>
  </si>
  <si>
    <t xml:space="preserve">        林区公共支出</t>
  </si>
  <si>
    <t xml:space="preserve">        林业资金审计稽查</t>
  </si>
  <si>
    <t xml:space="preserve">        农村道路建设</t>
  </si>
  <si>
    <t xml:space="preserve">        林业政策制定与宣传</t>
  </si>
  <si>
    <t xml:space="preserve">        农业资源保护修复与利用</t>
    <phoneticPr fontId="15" type="noConversion"/>
  </si>
  <si>
    <t xml:space="preserve">        综合财力补助</t>
  </si>
  <si>
    <t xml:space="preserve">        林业产业化</t>
  </si>
  <si>
    <t xml:space="preserve">        农村公益事业</t>
  </si>
  <si>
    <t xml:space="preserve">        林业对外合作与交流</t>
  </si>
  <si>
    <t xml:space="preserve">        农产品加工与促销</t>
  </si>
  <si>
    <t xml:space="preserve">        林业工程与项目管理</t>
  </si>
  <si>
    <t xml:space="preserve">        农业组织化与产业化经营</t>
  </si>
  <si>
    <t xml:space="preserve">        林业质量安全</t>
  </si>
  <si>
    <t xml:space="preserve">        农业生产支持补贴</t>
    <phoneticPr fontId="15" type="noConversion"/>
  </si>
  <si>
    <t xml:space="preserve">        防沙治沙</t>
  </si>
  <si>
    <t xml:space="preserve">        农业结构调整补贴</t>
  </si>
  <si>
    <t xml:space="preserve">        林业检疫检测</t>
  </si>
  <si>
    <t xml:space="preserve">        稳定农民收入补贴</t>
  </si>
  <si>
    <t xml:space="preserve">        林业执法与监督</t>
  </si>
  <si>
    <t xml:space="preserve">        防灾救灾</t>
    <phoneticPr fontId="15" type="noConversion"/>
  </si>
  <si>
    <t xml:space="preserve">        湿地保护</t>
  </si>
  <si>
    <t xml:space="preserve">        对外交流与合作</t>
  </si>
  <si>
    <t xml:space="preserve">        动植物保护</t>
  </si>
  <si>
    <t xml:space="preserve">        农业行业业务管理</t>
  </si>
  <si>
    <t xml:space="preserve">        林业自然保护区</t>
  </si>
  <si>
    <t xml:space="preserve">        统计监测与信息服务</t>
  </si>
  <si>
    <t xml:space="preserve">        森林生态效益补偿</t>
  </si>
  <si>
    <t xml:space="preserve">        执法监管</t>
  </si>
  <si>
    <t xml:space="preserve">        森林资源监测</t>
  </si>
  <si>
    <t xml:space="preserve">        农产品质量安全</t>
  </si>
  <si>
    <t xml:space="preserve">        森林资源管理</t>
  </si>
  <si>
    <t xml:space="preserve">        病虫害控制</t>
  </si>
  <si>
    <t xml:space="preserve">        林业技术推广</t>
  </si>
  <si>
    <t xml:space="preserve">        科技转化与推广服务</t>
    <phoneticPr fontId="15" type="noConversion"/>
  </si>
  <si>
    <t xml:space="preserve">        森林培育</t>
  </si>
  <si>
    <t xml:space="preserve">        农垦运行</t>
  </si>
  <si>
    <t xml:space="preserve">        林业事业机构</t>
  </si>
  <si>
    <t xml:space="preserve">      林业</t>
  </si>
  <si>
    <t xml:space="preserve">        其他农业支出</t>
  </si>
  <si>
    <t>十二、农林水支出</t>
    <phoneticPr fontId="15" type="noConversion"/>
  </si>
  <si>
    <t xml:space="preserve">        草原植被恢复费安排的支出</t>
  </si>
  <si>
    <t xml:space="preserve">      其他城乡社区支出</t>
    <phoneticPr fontId="15" type="noConversion"/>
  </si>
  <si>
    <t xml:space="preserve">        对高校毕业生到基层任职补助</t>
  </si>
  <si>
    <t xml:space="preserve">      建设市场管理与监督</t>
  </si>
  <si>
    <t xml:space="preserve">        成品油价格改革对渔业的补贴</t>
    <phoneticPr fontId="15" type="noConversion"/>
  </si>
  <si>
    <t xml:space="preserve">      城乡社区环境卫生</t>
  </si>
  <si>
    <t xml:space="preserve">        其他城乡社区公共设施支出</t>
  </si>
  <si>
    <t xml:space="preserve">      能源战略规划与实施</t>
  </si>
  <si>
    <t xml:space="preserve">        小城镇基础设施建设</t>
  </si>
  <si>
    <t xml:space="preserve">      能源预测预警</t>
  </si>
  <si>
    <t xml:space="preserve">      城乡社区公共设施</t>
  </si>
  <si>
    <t xml:space="preserve">      机关服务</t>
  </si>
  <si>
    <t xml:space="preserve">      城乡社区规划与管理</t>
  </si>
  <si>
    <t xml:space="preserve">      一般行政管理事务</t>
  </si>
  <si>
    <t xml:space="preserve">        其他城乡社区管理事务支出</t>
  </si>
  <si>
    <t xml:space="preserve">      行政运行</t>
  </si>
  <si>
    <t xml:space="preserve">        执业资格注册、资质审查</t>
  </si>
  <si>
    <t xml:space="preserve">    能源管理事务</t>
  </si>
  <si>
    <t xml:space="preserve">        住宅建设与房地产市场监管</t>
  </si>
  <si>
    <t xml:space="preserve">    循环经济</t>
    <phoneticPr fontId="15" type="noConversion"/>
  </si>
  <si>
    <t xml:space="preserve">        国家重点风景区规划与保护</t>
  </si>
  <si>
    <t xml:space="preserve">    可再生能源</t>
  </si>
  <si>
    <t xml:space="preserve">        市政公用行业市场监管</t>
  </si>
  <si>
    <t xml:space="preserve">      其他污染减排支出</t>
  </si>
  <si>
    <t xml:space="preserve">        工程建设管理</t>
  </si>
  <si>
    <t xml:space="preserve">      清洁生产专项支出</t>
  </si>
  <si>
    <t xml:space="preserve">        工程建设标准规范编制与监管</t>
  </si>
  <si>
    <t xml:space="preserve">      减排专项支出</t>
  </si>
  <si>
    <t xml:space="preserve">        城管执法</t>
  </si>
  <si>
    <t xml:space="preserve">      环境执法监察</t>
  </si>
  <si>
    <t xml:space="preserve">      环境监测与信息</t>
  </si>
  <si>
    <t xml:space="preserve">    污染减排</t>
  </si>
  <si>
    <t xml:space="preserve">    能源节约利用</t>
  </si>
  <si>
    <t xml:space="preserve">      城乡社区管理事务</t>
  </si>
  <si>
    <t xml:space="preserve">    已垦草原退耕还草</t>
  </si>
  <si>
    <t>十一、城乡社区支出</t>
    <phoneticPr fontId="15" type="noConversion"/>
  </si>
  <si>
    <t xml:space="preserve">      其他退牧还草支出</t>
  </si>
  <si>
    <t xml:space="preserve">    其他节能环保支出</t>
  </si>
  <si>
    <t xml:space="preserve">      退牧还草工程建设</t>
  </si>
  <si>
    <t xml:space="preserve">      其他能源管理事务支出</t>
  </si>
  <si>
    <t xml:space="preserve">    退牧还草</t>
  </si>
  <si>
    <t xml:space="preserve">      事业运行</t>
  </si>
  <si>
    <t xml:space="preserve">      其他风沙荒漠治理支出</t>
  </si>
  <si>
    <t xml:space="preserve">      农村电网建设</t>
    <phoneticPr fontId="15" type="noConversion"/>
  </si>
  <si>
    <t xml:space="preserve">      京津风沙源治理工程建设</t>
  </si>
  <si>
    <t xml:space="preserve">      信息化建设</t>
  </si>
  <si>
    <t xml:space="preserve">    风沙荒漠治理</t>
  </si>
  <si>
    <t xml:space="preserve">      能源调查</t>
  </si>
  <si>
    <t xml:space="preserve">      其他退耕还林支出</t>
  </si>
  <si>
    <t xml:space="preserve">      石油储备发展管理</t>
  </si>
  <si>
    <t xml:space="preserve">      退耕还林工程建设</t>
  </si>
  <si>
    <t xml:space="preserve">      能源管理</t>
  </si>
  <si>
    <t xml:space="preserve">      退耕还林粮食费用补贴</t>
  </si>
  <si>
    <t xml:space="preserve">      能源行业管理</t>
  </si>
  <si>
    <t xml:space="preserve">      退耕还林粮食折现补贴</t>
  </si>
  <si>
    <t xml:space="preserve">      能源科技装备</t>
  </si>
  <si>
    <t xml:space="preserve">      退耕现金</t>
  </si>
  <si>
    <t xml:space="preserve">    退耕还林</t>
  </si>
  <si>
    <t xml:space="preserve">      环境保护行政许可</t>
  </si>
  <si>
    <t xml:space="preserve">      其他天然林保护支出</t>
  </si>
  <si>
    <t xml:space="preserve">      环境国际合作及履约</t>
  </si>
  <si>
    <t xml:space="preserve">      天然林保护工程建设</t>
  </si>
  <si>
    <t xml:space="preserve">      环境保护法规、规划及标准</t>
  </si>
  <si>
    <t xml:space="preserve">      政策性社会性支出补助</t>
  </si>
  <si>
    <t xml:space="preserve">      环境保护宣传</t>
  </si>
  <si>
    <t xml:space="preserve">      社会保险补助</t>
  </si>
  <si>
    <t xml:space="preserve">      森林管护</t>
  </si>
  <si>
    <t xml:space="preserve">    天然林保护</t>
  </si>
  <si>
    <t xml:space="preserve">      其他自然生态保护支出</t>
  </si>
  <si>
    <t xml:space="preserve">    环境保护管理事务</t>
  </si>
  <si>
    <t xml:space="preserve">      生物及物种资源保护</t>
  </si>
  <si>
    <t>十、节能环保支出</t>
    <phoneticPr fontId="15" type="noConversion"/>
  </si>
  <si>
    <t xml:space="preserve">      自然保护区</t>
  </si>
  <si>
    <t xml:space="preserve">      其他医疗卫生与计划生育支出</t>
    <phoneticPr fontId="15" type="noConversion"/>
  </si>
  <si>
    <t xml:space="preserve">      农村环境保护</t>
  </si>
  <si>
    <t xml:space="preserve">    其他医疗卫生与计划生育支出</t>
    <phoneticPr fontId="15" type="noConversion"/>
  </si>
  <si>
    <t xml:space="preserve">      生态保护</t>
  </si>
  <si>
    <t xml:space="preserve">      其他食品和药品监督管理事务支出</t>
  </si>
  <si>
    <t xml:space="preserve">    自然生态保护</t>
  </si>
  <si>
    <t xml:space="preserve">      其他污染防治支出</t>
  </si>
  <si>
    <t xml:space="preserve">      食品安全事务</t>
  </si>
  <si>
    <t xml:space="preserve">      排污费安排的支出</t>
  </si>
  <si>
    <t xml:space="preserve">      医疗器械事务</t>
  </si>
  <si>
    <t xml:space="preserve">      辐射</t>
  </si>
  <si>
    <t xml:space="preserve">      化妆品事务</t>
  </si>
  <si>
    <t xml:space="preserve">      放射源和放射性废物监管</t>
  </si>
  <si>
    <t xml:space="preserve">      药品事务</t>
  </si>
  <si>
    <t xml:space="preserve">      固体废弃物与化学品</t>
  </si>
  <si>
    <t xml:space="preserve">      噪声</t>
  </si>
  <si>
    <t xml:space="preserve">      水体</t>
  </si>
  <si>
    <t xml:space="preserve">      大气</t>
  </si>
  <si>
    <t xml:space="preserve">    食品和药品监督管理事务</t>
  </si>
  <si>
    <t xml:space="preserve">    污染防治</t>
  </si>
  <si>
    <t xml:space="preserve">      其他计划生育事务支出</t>
    <phoneticPr fontId="15" type="noConversion"/>
  </si>
  <si>
    <t xml:space="preserve">      其他环境监测与监察支出</t>
  </si>
  <si>
    <t xml:space="preserve">      计划生育服务</t>
    <phoneticPr fontId="15" type="noConversion"/>
  </si>
  <si>
    <t xml:space="preserve">      核与辐射安全监督</t>
  </si>
  <si>
    <t xml:space="preserve">      计划生育机构</t>
    <phoneticPr fontId="15" type="noConversion"/>
  </si>
  <si>
    <t xml:space="preserve">      建设项目环评审查与监督</t>
  </si>
  <si>
    <t xml:space="preserve">    计划生育事务</t>
    <phoneticPr fontId="15" type="noConversion"/>
  </si>
  <si>
    <t xml:space="preserve">    环境监测与监察</t>
  </si>
  <si>
    <t xml:space="preserve">      其他中医药支出</t>
  </si>
  <si>
    <t xml:space="preserve">      其他环境保护管理事务支出</t>
  </si>
  <si>
    <t xml:space="preserve">      中医（民族医）药专项</t>
  </si>
  <si>
    <t xml:space="preserve">    中医药</t>
  </si>
  <si>
    <t xml:space="preserve">      其他公立医院支出</t>
  </si>
  <si>
    <t xml:space="preserve">      其他医疗保障支出</t>
  </si>
  <si>
    <t xml:space="preserve">      处理医疗欠费</t>
  </si>
  <si>
    <r>
      <t xml:space="preserve">  </t>
    </r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 </t>
    </r>
    <r>
      <rPr>
        <sz val="11"/>
        <rFont val="宋体"/>
        <charset val="134"/>
      </rPr>
      <t>疾病应急救助</t>
    </r>
    <phoneticPr fontId="15" type="noConversion"/>
  </si>
  <si>
    <t xml:space="preserve">      行业医院</t>
  </si>
  <si>
    <r>
      <rPr>
        <sz val="11"/>
        <rFont val="宋体"/>
        <charset val="134"/>
      </rPr>
      <t xml:space="preserve">  </t>
    </r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 </t>
    </r>
    <r>
      <rPr>
        <sz val="11"/>
        <rFont val="宋体"/>
        <charset val="134"/>
      </rPr>
      <t>城乡医疗救助</t>
    </r>
    <phoneticPr fontId="15" type="noConversion"/>
  </si>
  <si>
    <t xml:space="preserve">      福利医院</t>
  </si>
  <si>
    <t xml:space="preserve">      城镇居民基本医疗保险</t>
  </si>
  <si>
    <t xml:space="preserve">      其他专科医院</t>
  </si>
  <si>
    <t xml:space="preserve">      新型农村合作医疗</t>
  </si>
  <si>
    <t xml:space="preserve">      儿童医院</t>
  </si>
  <si>
    <t xml:space="preserve">      优抚对象医疗补助</t>
  </si>
  <si>
    <t xml:space="preserve">      妇产医院</t>
  </si>
  <si>
    <t xml:space="preserve">      公务员医疗补助</t>
  </si>
  <si>
    <t xml:space="preserve">      精神病医院</t>
  </si>
  <si>
    <t xml:space="preserve">      事业单位医疗</t>
  </si>
  <si>
    <t xml:space="preserve">      职业病防治医院</t>
  </si>
  <si>
    <t xml:space="preserve">      行政单位医疗</t>
  </si>
  <si>
    <t xml:space="preserve">      传染病医院</t>
  </si>
  <si>
    <t xml:space="preserve">    医疗保障</t>
  </si>
  <si>
    <t xml:space="preserve">      中医（民族）医院</t>
  </si>
  <si>
    <t xml:space="preserve">      其他公共卫生支出</t>
  </si>
  <si>
    <t xml:space="preserve">      综合医院</t>
  </si>
  <si>
    <t xml:space="preserve">      突发公共卫生事件应急处理</t>
  </si>
  <si>
    <t xml:space="preserve">    公立医院</t>
  </si>
  <si>
    <t xml:space="preserve">      重大公共卫生专项</t>
  </si>
  <si>
    <t xml:space="preserve">      其他医疗卫生与计划生育管理事务支出</t>
    <phoneticPr fontId="15" type="noConversion"/>
  </si>
  <si>
    <t xml:space="preserve">      基本公共卫生服务</t>
  </si>
  <si>
    <t xml:space="preserve">      其他专业公共卫生机构</t>
  </si>
  <si>
    <t xml:space="preserve">      采供血机构</t>
  </si>
  <si>
    <t xml:space="preserve">      应急救治机构</t>
  </si>
  <si>
    <t xml:space="preserve">    医疗卫生与计划生育管理事务</t>
    <phoneticPr fontId="15" type="noConversion"/>
  </si>
  <si>
    <t xml:space="preserve">      精神卫生机构</t>
  </si>
  <si>
    <t>九、医疗卫生与计划生育支出</t>
    <phoneticPr fontId="15" type="noConversion"/>
  </si>
  <si>
    <t xml:space="preserve">      妇幼保健机构</t>
  </si>
  <si>
    <t xml:space="preserve">      其他社会保障和就业支出</t>
    <phoneticPr fontId="15" type="noConversion"/>
  </si>
  <si>
    <t xml:space="preserve">      卫生监督机构</t>
  </si>
  <si>
    <t xml:space="preserve">    其他社会保障和就业支出</t>
  </si>
  <si>
    <t xml:space="preserve">      疾病预防控制机构</t>
  </si>
  <si>
    <t xml:space="preserve">      其他农村生活救助</t>
    <phoneticPr fontId="15" type="noConversion"/>
  </si>
  <si>
    <t xml:space="preserve">    公共卫生</t>
  </si>
  <si>
    <t xml:space="preserve">      其他城市生活救助</t>
    <phoneticPr fontId="15" type="noConversion"/>
  </si>
  <si>
    <t xml:space="preserve">      其他基层医疗卫生机构支出</t>
  </si>
  <si>
    <t xml:space="preserve">    其他生活救助</t>
    <phoneticPr fontId="15" type="noConversion"/>
  </si>
  <si>
    <t xml:space="preserve">      乡镇卫生院</t>
  </si>
  <si>
    <t xml:space="preserve">      交强险罚款收入补助基金支出</t>
  </si>
  <si>
    <t xml:space="preserve">      城市社区卫生机构</t>
  </si>
  <si>
    <t xml:space="preserve">      交强险营业税补助基金支出</t>
  </si>
  <si>
    <t xml:space="preserve">    基层医疗卫生机构</t>
  </si>
  <si>
    <t xml:space="preserve">    补充道路交通事故社会救助基金</t>
  </si>
  <si>
    <t xml:space="preserve">      农村五保供养支出</t>
    <phoneticPr fontId="15" type="noConversion"/>
  </si>
  <si>
    <t xml:space="preserve">      其他社会福利支出</t>
  </si>
  <si>
    <t xml:space="preserve">      城市特困人员供养支出</t>
    <phoneticPr fontId="15" type="noConversion"/>
  </si>
  <si>
    <t xml:space="preserve">      社会福利事业单位</t>
  </si>
  <si>
    <t xml:space="preserve">    特困人员供养</t>
    <phoneticPr fontId="15" type="noConversion"/>
  </si>
  <si>
    <t xml:space="preserve">      殡葬</t>
  </si>
  <si>
    <t xml:space="preserve">      流浪乞讨人员救助支出</t>
    <phoneticPr fontId="15" type="noConversion"/>
  </si>
  <si>
    <t xml:space="preserve">      假肢矫形</t>
  </si>
  <si>
    <t xml:space="preserve">      临时救助支出</t>
    <phoneticPr fontId="15" type="noConversion"/>
  </si>
  <si>
    <t xml:space="preserve">      老年福利</t>
  </si>
  <si>
    <t xml:space="preserve">    临时救助</t>
    <phoneticPr fontId="15" type="noConversion"/>
  </si>
  <si>
    <t xml:space="preserve">      儿童福利</t>
  </si>
  <si>
    <t xml:space="preserve">      农村最低生活保障金支出</t>
  </si>
  <si>
    <t xml:space="preserve">    社会福利</t>
  </si>
  <si>
    <t xml:space="preserve">      城市最低生活保障金支出</t>
    <phoneticPr fontId="15" type="noConversion"/>
  </si>
  <si>
    <t xml:space="preserve">      其他退役安置支出</t>
  </si>
  <si>
    <t xml:space="preserve">    最低生活保障</t>
    <phoneticPr fontId="15" type="noConversion"/>
  </si>
  <si>
    <t xml:space="preserve">      退役士兵管理教育</t>
    <phoneticPr fontId="15" type="noConversion"/>
  </si>
  <si>
    <t xml:space="preserve">      其他红十字事业支出</t>
  </si>
  <si>
    <t xml:space="preserve">      军队移交政府离退休干部管理机构</t>
  </si>
  <si>
    <t xml:space="preserve">      军队移交政府的离退休人员安置</t>
  </si>
  <si>
    <t xml:space="preserve">      退役士兵安置</t>
  </si>
  <si>
    <t xml:space="preserve">    退役安置</t>
  </si>
  <si>
    <t xml:space="preserve">    红十字事业</t>
  </si>
  <si>
    <t xml:space="preserve">      其他优抚支出</t>
  </si>
  <si>
    <t xml:space="preserve">      其他自然灾害生活救助支出</t>
  </si>
  <si>
    <t xml:space="preserve">      农村籍退役士兵老年生活补助</t>
  </si>
  <si>
    <t xml:space="preserve">      自然灾害灾后重建补助</t>
  </si>
  <si>
    <t xml:space="preserve">      义务兵优待</t>
  </si>
  <si>
    <t xml:space="preserve">      地方自然灾害生活补助</t>
  </si>
  <si>
    <t xml:space="preserve">      优抚事业单位支出</t>
  </si>
  <si>
    <t xml:space="preserve">      中央自然灾害生活补助</t>
  </si>
  <si>
    <t xml:space="preserve">      在乡复员、退伍军人生活补助</t>
  </si>
  <si>
    <t xml:space="preserve">    自然灾害生活救助</t>
  </si>
  <si>
    <t xml:space="preserve">      伤残抚恤</t>
  </si>
  <si>
    <t xml:space="preserve">      其他残疾人事业支出</t>
  </si>
  <si>
    <t xml:space="preserve">      死亡抚恤</t>
  </si>
  <si>
    <t xml:space="preserve">      残疾人体育</t>
  </si>
  <si>
    <t xml:space="preserve">    抚恤</t>
  </si>
  <si>
    <t xml:space="preserve">      残疾人就业和扶贫</t>
  </si>
  <si>
    <t xml:space="preserve">      其他就业补助支出</t>
  </si>
  <si>
    <t xml:space="preserve">      残疾人康复</t>
  </si>
  <si>
    <t xml:space="preserve">      求职创业补贴</t>
    <phoneticPr fontId="15" type="noConversion"/>
  </si>
  <si>
    <t xml:space="preserve">      高技能人才培养补助</t>
  </si>
  <si>
    <t xml:space="preserve">      就业见习补贴</t>
  </si>
  <si>
    <t xml:space="preserve">      特定就业政策支出</t>
  </si>
  <si>
    <t xml:space="preserve">    残疾人事业</t>
  </si>
  <si>
    <t xml:space="preserve">      职业技能鉴定补贴</t>
  </si>
  <si>
    <t xml:space="preserve">      公益性岗位补贴</t>
  </si>
  <si>
    <t xml:space="preserve">      民间组织管理</t>
  </si>
  <si>
    <t xml:space="preserve">      社会保险补贴</t>
  </si>
  <si>
    <t xml:space="preserve">      老龄事务</t>
  </si>
  <si>
    <t xml:space="preserve">      职业培训补贴</t>
  </si>
  <si>
    <t xml:space="preserve">      拥军优属</t>
  </si>
  <si>
    <t xml:space="preserve">      就业创业服务补贴</t>
    <phoneticPr fontId="15" type="noConversion"/>
  </si>
  <si>
    <t xml:space="preserve">    就业补助</t>
  </si>
  <si>
    <t xml:space="preserve">      其他企业改革发展补助</t>
  </si>
  <si>
    <t xml:space="preserve">      厂办大集体改革补助</t>
  </si>
  <si>
    <t xml:space="preserve">    民政管理事务</t>
  </si>
  <si>
    <t xml:space="preserve">      企业关闭破产补助</t>
  </si>
  <si>
    <t xml:space="preserve">      其他人力资源和社会保障管理事务支出</t>
  </si>
  <si>
    <t xml:space="preserve">    企业改革补助</t>
  </si>
  <si>
    <t xml:space="preserve">      劳动人事争议调解仲裁</t>
  </si>
  <si>
    <t xml:space="preserve">      其他行政事业单位离退休支出</t>
  </si>
  <si>
    <t xml:space="preserve">      公共就业服务和职业技能鉴定机构</t>
  </si>
  <si>
    <t xml:space="preserve">      未归口管理的行政单位离退休</t>
  </si>
  <si>
    <t xml:space="preserve">      劳动关系和维权</t>
  </si>
  <si>
    <t xml:space="preserve">      离退休人员管理机构</t>
  </si>
  <si>
    <t xml:space="preserve">      社会保险经办机构</t>
  </si>
  <si>
    <t xml:space="preserve">      事业单位离退休</t>
  </si>
  <si>
    <t xml:space="preserve">      归口管理的行政单位离退休</t>
  </si>
  <si>
    <t xml:space="preserve">      社会保险业务管理事务</t>
  </si>
  <si>
    <t xml:space="preserve">    行政事业单位离退休</t>
  </si>
  <si>
    <t xml:space="preserve">      就业管理事务</t>
  </si>
  <si>
    <t xml:space="preserve">      财政对其他社会保险基金的补助</t>
  </si>
  <si>
    <t xml:space="preserve">      劳动保障监察</t>
  </si>
  <si>
    <t xml:space="preserve">      财政对城乡居民基本养老保险基金的补助</t>
    <phoneticPr fontId="15" type="noConversion"/>
  </si>
  <si>
    <t xml:space="preserve">      综合业务管理</t>
  </si>
  <si>
    <t xml:space="preserve">      财政对生育保险基金的补助</t>
  </si>
  <si>
    <t xml:space="preserve">      财政对工伤保险基金的补助</t>
  </si>
  <si>
    <t xml:space="preserve">      财政对基本医疗保险基金的补助</t>
  </si>
  <si>
    <t xml:space="preserve">      财政对失业保险基金的补助</t>
  </si>
  <si>
    <t xml:space="preserve">    人力资源和社会保障管理事务</t>
  </si>
  <si>
    <t xml:space="preserve">      财政对基本养老保险基金的补助</t>
  </si>
  <si>
    <t>八、社会保障和就业支出</t>
    <phoneticPr fontId="15" type="noConversion"/>
  </si>
  <si>
    <t xml:space="preserve">    财政对社会保险基金的补助</t>
  </si>
  <si>
    <t xml:space="preserve">      其他文化体育与传媒支出</t>
  </si>
  <si>
    <t xml:space="preserve">      其他民政管理事务支出</t>
  </si>
  <si>
    <t xml:space="preserve">      文化产业发展专项支出</t>
    <phoneticPr fontId="15" type="noConversion"/>
  </si>
  <si>
    <t xml:space="preserve">      部队供应</t>
  </si>
  <si>
    <t xml:space="preserve">      宣传文化发展专项支出</t>
  </si>
  <si>
    <t xml:space="preserve">      基层政权和社区建设</t>
  </si>
  <si>
    <t xml:space="preserve">    其他文化体育与传媒支出</t>
  </si>
  <si>
    <t xml:space="preserve">      行政区划和地名管理</t>
  </si>
  <si>
    <t xml:space="preserve">      其他新闻出版广播影视支出</t>
    <phoneticPr fontId="15" type="noConversion"/>
  </si>
  <si>
    <t xml:space="preserve">      版权管理</t>
  </si>
  <si>
    <t xml:space="preserve">      出版发行</t>
  </si>
  <si>
    <t xml:space="preserve">    文物</t>
  </si>
  <si>
    <t xml:space="preserve">      新闻通讯</t>
  </si>
  <si>
    <t xml:space="preserve">      其他文化支出</t>
  </si>
  <si>
    <t xml:space="preserve">      电影</t>
  </si>
  <si>
    <t xml:space="preserve">      文化市场管理</t>
  </si>
  <si>
    <t xml:space="preserve">      电视</t>
  </si>
  <si>
    <t xml:space="preserve">      文化创作与保护</t>
  </si>
  <si>
    <t xml:space="preserve">      广播</t>
  </si>
  <si>
    <t xml:space="preserve">      文化交流与合作</t>
  </si>
  <si>
    <t xml:space="preserve">      群众文化</t>
  </si>
  <si>
    <t xml:space="preserve">      文化活动</t>
  </si>
  <si>
    <t xml:space="preserve">      艺术表演团体</t>
  </si>
  <si>
    <t xml:space="preserve">    新闻出版广播影视</t>
    <phoneticPr fontId="15" type="noConversion"/>
  </si>
  <si>
    <t xml:space="preserve">      艺术表演场所</t>
  </si>
  <si>
    <t xml:space="preserve">      其他体育支出</t>
  </si>
  <si>
    <t xml:space="preserve">      文化展示及纪念机构</t>
  </si>
  <si>
    <t xml:space="preserve">      体育交流与合作</t>
  </si>
  <si>
    <t xml:space="preserve">      图书馆</t>
  </si>
  <si>
    <t xml:space="preserve">      群众体育</t>
  </si>
  <si>
    <t xml:space="preserve">      体育场馆</t>
  </si>
  <si>
    <t xml:space="preserve">      体育训练</t>
  </si>
  <si>
    <t xml:space="preserve">      体育竞赛</t>
  </si>
  <si>
    <t xml:space="preserve">    文化</t>
  </si>
  <si>
    <t xml:space="preserve">      运动项目管理</t>
  </si>
  <si>
    <t>七、文化体育与传媒支出</t>
    <phoneticPr fontId="15" type="noConversion"/>
  </si>
  <si>
    <t xml:space="preserve">      其他科学技术支出</t>
  </si>
  <si>
    <t xml:space="preserve">      转制科研机构</t>
  </si>
  <si>
    <t xml:space="preserve">      核应急</t>
  </si>
  <si>
    <t xml:space="preserve">    体育</t>
  </si>
  <si>
    <t xml:space="preserve">      科技奖励</t>
  </si>
  <si>
    <t xml:space="preserve">      其他文物支出</t>
  </si>
  <si>
    <t xml:space="preserve">    其他科学技术支出</t>
  </si>
  <si>
    <t xml:space="preserve">      历史名城与古迹</t>
  </si>
  <si>
    <t xml:space="preserve">      重点研发计划</t>
    <phoneticPr fontId="15" type="noConversion"/>
  </si>
  <si>
    <t xml:space="preserve">      博物馆</t>
  </si>
  <si>
    <t xml:space="preserve">      科技重大专项</t>
    <phoneticPr fontId="15" type="noConversion"/>
  </si>
  <si>
    <t xml:space="preserve">      文物保护</t>
  </si>
  <si>
    <t xml:space="preserve">    科技重大项目</t>
    <phoneticPr fontId="15" type="noConversion"/>
  </si>
  <si>
    <t xml:space="preserve">      其他科技交流与合作支出</t>
  </si>
  <si>
    <t xml:space="preserve">      重大科技合作项目</t>
  </si>
  <si>
    <t xml:space="preserve">      国际交流与合作</t>
  </si>
  <si>
    <t xml:space="preserve">      高技术研究</t>
  </si>
  <si>
    <t xml:space="preserve">    科技交流与合作</t>
  </si>
  <si>
    <t xml:space="preserve">      社会公益研究</t>
  </si>
  <si>
    <t xml:space="preserve">      其他科学技术普及支出</t>
  </si>
  <si>
    <t xml:space="preserve">      机构运行</t>
  </si>
  <si>
    <t xml:space="preserve">      科技馆站</t>
  </si>
  <si>
    <t xml:space="preserve">    应用研究</t>
  </si>
  <si>
    <t xml:space="preserve">      学术交流活动</t>
  </si>
  <si>
    <t xml:space="preserve">      其他基础研究支出</t>
  </si>
  <si>
    <t xml:space="preserve">      青少年科技活动</t>
  </si>
  <si>
    <t xml:space="preserve">      专项技术基础</t>
  </si>
  <si>
    <t xml:space="preserve">      科普活动</t>
  </si>
  <si>
    <t xml:space="preserve">      专项基础科研</t>
  </si>
  <si>
    <t xml:space="preserve">      重大科学工程</t>
  </si>
  <si>
    <t xml:space="preserve">    科学技术普及</t>
  </si>
  <si>
    <t xml:space="preserve">      重点实验室及相关设施</t>
  </si>
  <si>
    <t xml:space="preserve">      其他社会科学支出</t>
  </si>
  <si>
    <t xml:space="preserve">      自然科学基金</t>
  </si>
  <si>
    <t xml:space="preserve">      社科基金支出</t>
  </si>
  <si>
    <t xml:space="preserve">      重点基础研究规划</t>
  </si>
  <si>
    <t xml:space="preserve">      社会科学研究</t>
  </si>
  <si>
    <t xml:space="preserve">      社会科学研究机构</t>
  </si>
  <si>
    <t xml:space="preserve">    基础研究</t>
  </si>
  <si>
    <t xml:space="preserve">    社会科学</t>
  </si>
  <si>
    <t xml:space="preserve">      其他科学技术管理事务支出</t>
  </si>
  <si>
    <t xml:space="preserve">      其他科技条件与服务支出</t>
  </si>
  <si>
    <t xml:space="preserve">      科技条件专项</t>
  </si>
  <si>
    <t xml:space="preserve">      技术创新服务体系</t>
  </si>
  <si>
    <t xml:space="preserve">    科学技术管理事务</t>
  </si>
  <si>
    <t xml:space="preserve">    科技条件与服务</t>
  </si>
  <si>
    <t>六、科学技术支出</t>
    <phoneticPr fontId="15" type="noConversion"/>
  </si>
  <si>
    <t xml:space="preserve">      其他技术研究与开发支出</t>
  </si>
  <si>
    <t xml:space="preserve">    其他教育支出</t>
  </si>
  <si>
    <t xml:space="preserve">      科技成果转化与扩散</t>
  </si>
  <si>
    <t xml:space="preserve">      其他教育费附加安排的支出</t>
  </si>
  <si>
    <t xml:space="preserve">      产业技术研究与开发</t>
  </si>
  <si>
    <t xml:space="preserve">      中等职业学校教学设施</t>
  </si>
  <si>
    <t xml:space="preserve">      应用技术研究与开发</t>
  </si>
  <si>
    <t xml:space="preserve">      城市中小学教学设施</t>
  </si>
  <si>
    <t xml:space="preserve">      城市中小学校舍建设</t>
  </si>
  <si>
    <t xml:space="preserve">    技术研究与开发</t>
  </si>
  <si>
    <t xml:space="preserve">      农村中小学教学设施</t>
  </si>
  <si>
    <t xml:space="preserve">      其他应用研究支出</t>
  </si>
  <si>
    <t xml:space="preserve">      农村中小学校舍建设</t>
  </si>
  <si>
    <t xml:space="preserve">      专项科研试制</t>
  </si>
  <si>
    <t xml:space="preserve">    教育费附加安排的支出</t>
  </si>
  <si>
    <t xml:space="preserve">      其他进修及培训</t>
    <phoneticPr fontId="15" type="noConversion"/>
  </si>
  <si>
    <t xml:space="preserve">      技校教育</t>
  </si>
  <si>
    <t xml:space="preserve">      退役士兵能力提升</t>
    <phoneticPr fontId="15" type="noConversion"/>
  </si>
  <si>
    <t xml:space="preserve">      中专教育</t>
  </si>
  <si>
    <t xml:space="preserve">      培训支出</t>
    <phoneticPr fontId="15" type="noConversion"/>
  </si>
  <si>
    <t xml:space="preserve">      初等职业教育</t>
  </si>
  <si>
    <t xml:space="preserve">      干部教育</t>
  </si>
  <si>
    <t xml:space="preserve">    职业教育</t>
  </si>
  <si>
    <t xml:space="preserve">      教师进修</t>
  </si>
  <si>
    <t xml:space="preserve">      其他普通教育支出</t>
  </si>
  <si>
    <t xml:space="preserve">    进修及培训</t>
    <phoneticPr fontId="15" type="noConversion"/>
  </si>
  <si>
    <r>
      <t xml:space="preserve"> </t>
    </r>
    <r>
      <rPr>
        <sz val="11"/>
        <rFont val="宋体"/>
        <charset val="134"/>
      </rPr>
      <t xml:space="preserve">     化解普通高中债务支出</t>
    </r>
    <phoneticPr fontId="15" type="noConversion"/>
  </si>
  <si>
    <t xml:space="preserve">      其他特殊教育支出</t>
  </si>
  <si>
    <t xml:space="preserve">      化解农村义务教育债务支出</t>
  </si>
  <si>
    <t xml:space="preserve">      工读学校教育</t>
  </si>
  <si>
    <t xml:space="preserve">      高等教育</t>
  </si>
  <si>
    <t xml:space="preserve">      特殊学校教育</t>
  </si>
  <si>
    <t xml:space="preserve">      高中教育</t>
  </si>
  <si>
    <t xml:space="preserve">    特殊教育</t>
  </si>
  <si>
    <t xml:space="preserve">      初中教育</t>
  </si>
  <si>
    <t xml:space="preserve">      其他留学教育支出</t>
  </si>
  <si>
    <t xml:space="preserve">      小学教育</t>
  </si>
  <si>
    <t xml:space="preserve">      来华留学教育</t>
  </si>
  <si>
    <t xml:space="preserve">      学前教育</t>
  </si>
  <si>
    <t xml:space="preserve">      出国留学教育</t>
  </si>
  <si>
    <t xml:space="preserve">    普通教育</t>
  </si>
  <si>
    <t xml:space="preserve">    留学教育</t>
  </si>
  <si>
    <t xml:space="preserve">      其他教育管理事务支出</t>
  </si>
  <si>
    <t xml:space="preserve">      其他广播电视教育支出</t>
  </si>
  <si>
    <t xml:space="preserve">      教育电视台</t>
  </si>
  <si>
    <t xml:space="preserve">      广播电视学校</t>
  </si>
  <si>
    <t xml:space="preserve">    广播电视教育</t>
  </si>
  <si>
    <t xml:space="preserve">    教育管理事务</t>
  </si>
  <si>
    <t xml:space="preserve">      其他成人教育支出</t>
  </si>
  <si>
    <t>五、教育支出</t>
    <phoneticPr fontId="15" type="noConversion"/>
  </si>
  <si>
    <t xml:space="preserve">      成人广播电视教育</t>
  </si>
  <si>
    <t xml:space="preserve">    其他公共安全支出</t>
    <phoneticPr fontId="15" type="noConversion"/>
  </si>
  <si>
    <t xml:space="preserve">      成人高等教育</t>
  </si>
  <si>
    <t xml:space="preserve">      其他海警支出</t>
    <phoneticPr fontId="15" type="noConversion"/>
  </si>
  <si>
    <t xml:space="preserve">      成人中等教育</t>
  </si>
  <si>
    <t xml:space="preserve">      基础设施建设及维护</t>
    <phoneticPr fontId="15" type="noConversion"/>
  </si>
  <si>
    <t xml:space="preserve">      成人初等教育</t>
  </si>
  <si>
    <t xml:space="preserve">      信息化建设及运行维护</t>
    <phoneticPr fontId="15" type="noConversion"/>
  </si>
  <si>
    <t xml:space="preserve">    成人教育</t>
  </si>
  <si>
    <t xml:space="preserve">      装备建设和运行维护</t>
    <phoneticPr fontId="15" type="noConversion"/>
  </si>
  <si>
    <t xml:space="preserve">      其他职业教育支出</t>
  </si>
  <si>
    <t xml:space="preserve">      维权执法业务</t>
    <phoneticPr fontId="15" type="noConversion"/>
  </si>
  <si>
    <t xml:space="preserve">      高等职业教育</t>
  </si>
  <si>
    <t xml:space="preserve">      一般管理事务</t>
    <phoneticPr fontId="15" type="noConversion"/>
  </si>
  <si>
    <t xml:space="preserve">      职业高中教育</t>
  </si>
  <si>
    <t xml:space="preserve">      行政运行</t>
    <phoneticPr fontId="15" type="noConversion"/>
  </si>
  <si>
    <t xml:space="preserve">      公安现役基本支出</t>
    <phoneticPr fontId="15" type="noConversion"/>
  </si>
  <si>
    <t xml:space="preserve">      其他监狱支出</t>
  </si>
  <si>
    <t xml:space="preserve">    海警</t>
    <phoneticPr fontId="15" type="noConversion"/>
  </si>
  <si>
    <t xml:space="preserve">      其他缉私警察支出</t>
  </si>
  <si>
    <t xml:space="preserve">      狱政设施建设</t>
  </si>
  <si>
    <t xml:space="preserve">      网络运行及维护</t>
  </si>
  <si>
    <t xml:space="preserve">      犯人改造</t>
  </si>
  <si>
    <t xml:space="preserve">      禁毒及缉毒</t>
  </si>
  <si>
    <t xml:space="preserve">      犯人生活</t>
  </si>
  <si>
    <t xml:space="preserve">      缉私情报</t>
  </si>
  <si>
    <t xml:space="preserve">      专项缉私活动支出</t>
  </si>
  <si>
    <t xml:space="preserve">    监狱</t>
  </si>
  <si>
    <t xml:space="preserve">    缉私警察</t>
  </si>
  <si>
    <t xml:space="preserve">      其他司法支出</t>
  </si>
  <si>
    <t xml:space="preserve">      其他国家保密支出</t>
  </si>
  <si>
    <t xml:space="preserve">      司法鉴定</t>
    <phoneticPr fontId="15" type="noConversion"/>
  </si>
  <si>
    <t xml:space="preserve">      保密管理</t>
  </si>
  <si>
    <t xml:space="preserve">      社区矫正</t>
    <phoneticPr fontId="15" type="noConversion"/>
  </si>
  <si>
    <t xml:space="preserve">      保密技术</t>
  </si>
  <si>
    <t xml:space="preserve">      仲裁</t>
  </si>
  <si>
    <t xml:space="preserve">      司法统一考试</t>
  </si>
  <si>
    <t xml:space="preserve">      法律援助</t>
  </si>
  <si>
    <t xml:space="preserve">      律师公证管理</t>
  </si>
  <si>
    <t xml:space="preserve">    国家保密</t>
  </si>
  <si>
    <t xml:space="preserve">      普法宣传</t>
  </si>
  <si>
    <t xml:space="preserve">      其他强制隔离戒毒支出</t>
    <phoneticPr fontId="15" type="noConversion"/>
  </si>
  <si>
    <t xml:space="preserve">      基层司法业务</t>
  </si>
  <si>
    <t xml:space="preserve">      所政设施建设</t>
  </si>
  <si>
    <t xml:space="preserve">      强制隔离戒毒人员教育</t>
    <phoneticPr fontId="15" type="noConversion"/>
  </si>
  <si>
    <t xml:space="preserve">      强制隔离戒毒人员生活</t>
    <phoneticPr fontId="15" type="noConversion"/>
  </si>
  <si>
    <t xml:space="preserve">    司法</t>
  </si>
  <si>
    <t xml:space="preserve">      其他法院支出</t>
  </si>
  <si>
    <t xml:space="preserve">      “两庭”建设</t>
  </si>
  <si>
    <t xml:space="preserve">    强制隔离戒毒</t>
    <phoneticPr fontId="15" type="noConversion"/>
  </si>
  <si>
    <t xml:space="preserve">      案件执行</t>
  </si>
  <si>
    <t xml:space="preserve">      案件审判</t>
  </si>
  <si>
    <t xml:space="preserve">      警犬繁育及训养</t>
  </si>
  <si>
    <t xml:space="preserve">      拘押收教场所管理</t>
  </si>
  <si>
    <t xml:space="preserve">      居民身份证管理</t>
  </si>
  <si>
    <t xml:space="preserve">    法院</t>
  </si>
  <si>
    <t xml:space="preserve">      反恐怖</t>
  </si>
  <si>
    <t xml:space="preserve">      其他检察支出</t>
  </si>
  <si>
    <t xml:space="preserve">      网络侦控管理</t>
  </si>
  <si>
    <t xml:space="preserve">      道路交通管理</t>
  </si>
  <si>
    <t xml:space="preserve">      “两房”建设</t>
  </si>
  <si>
    <t xml:space="preserve">      禁毒管理</t>
  </si>
  <si>
    <t xml:space="preserve">      控告申诉</t>
  </si>
  <si>
    <t xml:space="preserve">      防范和处理邪教犯罪</t>
  </si>
  <si>
    <t xml:space="preserve">      执行监督</t>
  </si>
  <si>
    <t xml:space="preserve">      行动技术管理</t>
  </si>
  <si>
    <t xml:space="preserve">      侦查监督</t>
  </si>
  <si>
    <t xml:space="preserve">      出入境管理</t>
  </si>
  <si>
    <t xml:space="preserve">      公诉和审判监督</t>
  </si>
  <si>
    <t xml:space="preserve">      经济犯罪侦查</t>
  </si>
  <si>
    <t xml:space="preserve">      查办和预防职务犯罪</t>
  </si>
  <si>
    <t xml:space="preserve">      刑事侦查</t>
  </si>
  <si>
    <t xml:space="preserve">      国内安全保卫</t>
  </si>
  <si>
    <t xml:space="preserve">      治安管理</t>
  </si>
  <si>
    <t xml:space="preserve">    检察</t>
  </si>
  <si>
    <t xml:space="preserve">      其他国家安全支出</t>
  </si>
  <si>
    <t xml:space="preserve">    公安</t>
  </si>
  <si>
    <t xml:space="preserve">      安全业务</t>
  </si>
  <si>
    <t xml:space="preserve">      其他武装警察支出</t>
  </si>
  <si>
    <t xml:space="preserve">      交通</t>
  </si>
  <si>
    <t xml:space="preserve">      水电</t>
  </si>
  <si>
    <t xml:space="preserve">      森林</t>
  </si>
  <si>
    <t xml:space="preserve">    国家安全</t>
  </si>
  <si>
    <t xml:space="preserve">      黄金</t>
  </si>
  <si>
    <t xml:space="preserve">      其他公安支出</t>
  </si>
  <si>
    <t xml:space="preserve">      警卫</t>
  </si>
  <si>
    <t xml:space="preserve">      消防</t>
  </si>
  <si>
    <t xml:space="preserve">      边防</t>
  </si>
  <si>
    <t xml:space="preserve">      内卫</t>
  </si>
  <si>
    <t xml:space="preserve">    武装警察</t>
  </si>
  <si>
    <t>四、公共安全支出</t>
    <phoneticPr fontId="15" type="noConversion"/>
  </si>
  <si>
    <t xml:space="preserve">    其他国防支出</t>
  </si>
  <si>
    <t xml:space="preserve">      其他国防动员支出</t>
  </si>
  <si>
    <t xml:space="preserve">    对外联络事务</t>
  </si>
  <si>
    <r>
      <t xml:space="preserve">    </t>
    </r>
    <r>
      <rPr>
        <sz val="11"/>
        <rFont val="宋体"/>
        <charset val="134"/>
      </rPr>
      <t xml:space="preserve">  </t>
    </r>
    <r>
      <rPr>
        <sz val="11"/>
        <rFont val="宋体"/>
        <charset val="134"/>
      </rPr>
      <t>民兵</t>
    </r>
    <phoneticPr fontId="15" type="noConversion"/>
  </si>
  <si>
    <t xml:space="preserve">      其他统战事务支出</t>
  </si>
  <si>
    <r>
      <t xml:space="preserve">    </t>
    </r>
    <r>
      <rPr>
        <sz val="11"/>
        <rFont val="宋体"/>
        <charset val="134"/>
      </rPr>
      <t xml:space="preserve">  </t>
    </r>
    <r>
      <rPr>
        <sz val="11"/>
        <rFont val="宋体"/>
        <charset val="134"/>
      </rPr>
      <t>预备役部队</t>
    </r>
    <phoneticPr fontId="15" type="noConversion"/>
  </si>
  <si>
    <t xml:space="preserve">      国防教育</t>
  </si>
  <si>
    <t xml:space="preserve">      交通战备</t>
  </si>
  <si>
    <t xml:space="preserve">      人民防空</t>
  </si>
  <si>
    <t xml:space="preserve">      经济动员</t>
  </si>
  <si>
    <t xml:space="preserve">    统战事务</t>
  </si>
  <si>
    <t xml:space="preserve">      兵役征集</t>
  </si>
  <si>
    <t xml:space="preserve">      其他宣传事务支出</t>
  </si>
  <si>
    <t xml:space="preserve">    国防动员</t>
  </si>
  <si>
    <t>三、国防支出</t>
    <phoneticPr fontId="15" type="noConversion"/>
  </si>
  <si>
    <t xml:space="preserve">    其他外交支出</t>
  </si>
  <si>
    <t xml:space="preserve">    对外合作与交流</t>
  </si>
  <si>
    <t>二、外交支出</t>
    <phoneticPr fontId="15" type="noConversion"/>
  </si>
  <si>
    <t xml:space="preserve">    宣传事务</t>
  </si>
  <si>
    <t xml:space="preserve">      其他一般公共服务支出</t>
  </si>
  <si>
    <t xml:space="preserve">      其他组织事务支出</t>
  </si>
  <si>
    <t xml:space="preserve">      国家赔偿费用支出</t>
  </si>
  <si>
    <t xml:space="preserve">    其他一般公共服务支出</t>
  </si>
  <si>
    <t xml:space="preserve">      其他共产党事务支出</t>
  </si>
  <si>
    <t xml:space="preserve">    组织事务</t>
  </si>
  <si>
    <t xml:space="preserve">      其他党委办公厅（室）及相关机构事务支出</t>
  </si>
  <si>
    <t xml:space="preserve">    其他共产党事务支出</t>
  </si>
  <si>
    <t xml:space="preserve">      专项业务</t>
  </si>
  <si>
    <t xml:space="preserve">      其他对外联络事务支出</t>
  </si>
  <si>
    <t xml:space="preserve">      台湾事务</t>
  </si>
  <si>
    <t xml:space="preserve">      港澳事务</t>
  </si>
  <si>
    <t xml:space="preserve">    党委办公厅（室）及相关机构事务</t>
  </si>
  <si>
    <t xml:space="preserve">      其他群众团体事务支出</t>
  </si>
  <si>
    <t xml:space="preserve">      工会疗养休养</t>
  </si>
  <si>
    <t xml:space="preserve">    港澳台侨事务</t>
  </si>
  <si>
    <t xml:space="preserve">      厂务公开</t>
  </si>
  <si>
    <t xml:space="preserve">      其他宗教事务支出</t>
  </si>
  <si>
    <t xml:space="preserve">      宗教工作专项</t>
  </si>
  <si>
    <t xml:space="preserve">    群众团体事务</t>
  </si>
  <si>
    <t xml:space="preserve">      其他民主党派及工商联事务支出</t>
  </si>
  <si>
    <t xml:space="preserve">    宗教事务</t>
  </si>
  <si>
    <t xml:space="preserve">      参政议政</t>
  </si>
  <si>
    <t xml:space="preserve">      其他民族事务支出</t>
  </si>
  <si>
    <t xml:space="preserve">      民族工作专项</t>
  </si>
  <si>
    <t xml:space="preserve">    民主党派及工商联事务</t>
  </si>
  <si>
    <t xml:space="preserve">      其他档案事务支出</t>
  </si>
  <si>
    <t xml:space="preserve">      档案馆</t>
  </si>
  <si>
    <t xml:space="preserve">    民族事务</t>
  </si>
  <si>
    <t xml:space="preserve">      其他质量技术监督与检验检疫事务支出</t>
  </si>
  <si>
    <t xml:space="preserve">    档案事务</t>
  </si>
  <si>
    <t xml:space="preserve">      标准化管理</t>
  </si>
  <si>
    <t xml:space="preserve">      其他港澳台侨事务支出</t>
  </si>
  <si>
    <t xml:space="preserve">      认证认可监督管理</t>
  </si>
  <si>
    <t xml:space="preserve">      质量技术监督技术支持</t>
  </si>
  <si>
    <t xml:space="preserve">      华侨事务</t>
  </si>
  <si>
    <t xml:space="preserve">      质量技术监督行政执法及业务管理</t>
  </si>
  <si>
    <t xml:space="preserve">      出入境检验检疫技术支持</t>
  </si>
  <si>
    <t xml:space="preserve">    知识产权事务</t>
  </si>
  <si>
    <t xml:space="preserve">      出入境检验检疫行政执法和业务管理</t>
  </si>
  <si>
    <t xml:space="preserve">      其他商贸事务支出</t>
  </si>
  <si>
    <t xml:space="preserve">      招商引资</t>
  </si>
  <si>
    <t xml:space="preserve">      国内贸易管理</t>
  </si>
  <si>
    <t xml:space="preserve">    质量技术监督与检验检疫事务</t>
  </si>
  <si>
    <t xml:space="preserve">      外资管理</t>
  </si>
  <si>
    <t xml:space="preserve">      其他工商行政管理事务支出</t>
  </si>
  <si>
    <t xml:space="preserve">      国际经济合作</t>
  </si>
  <si>
    <t xml:space="preserve">      对外贸易管理</t>
  </si>
  <si>
    <t xml:space="preserve">      消费者权益保护</t>
  </si>
  <si>
    <t xml:space="preserve">      执法办案专项</t>
  </si>
  <si>
    <t xml:space="preserve">      工商行政管理专项</t>
  </si>
  <si>
    <t xml:space="preserve">    商贸事务</t>
  </si>
  <si>
    <t xml:space="preserve">      其他纪检监察事务支出</t>
  </si>
  <si>
    <t xml:space="preserve">      中央巡视</t>
  </si>
  <si>
    <t xml:space="preserve">    工商行政管理事务</t>
  </si>
  <si>
    <t xml:space="preserve">      派驻派出机构</t>
  </si>
  <si>
    <t xml:space="preserve">      其他知识产权事务支出</t>
  </si>
  <si>
    <t xml:space="preserve">      大案要案查处</t>
  </si>
  <si>
    <t xml:space="preserve">      知识产权宏观管理</t>
  </si>
  <si>
    <t xml:space="preserve">      国际组织专项活动</t>
  </si>
  <si>
    <t xml:space="preserve">      专利执法</t>
  </si>
  <si>
    <t xml:space="preserve">    纪检监察事务</t>
  </si>
  <si>
    <t xml:space="preserve">      专利试点和产业化推进</t>
  </si>
  <si>
    <t xml:space="preserve">      其他人力资源事务支出</t>
    <phoneticPr fontId="15" type="noConversion"/>
  </si>
  <si>
    <t xml:space="preserve">      国家知识产权战略</t>
  </si>
  <si>
    <t xml:space="preserve">      专利审批</t>
  </si>
  <si>
    <r>
      <t xml:space="preserve"> </t>
    </r>
    <r>
      <rPr>
        <sz val="11"/>
        <rFont val="宋体"/>
        <charset val="134"/>
      </rPr>
      <t xml:space="preserve">     公务员综合管理</t>
    </r>
    <phoneticPr fontId="15" type="noConversion"/>
  </si>
  <si>
    <t xml:space="preserve">      公务员招考</t>
  </si>
  <si>
    <t xml:space="preserve">      公务员履职能力提升</t>
    <phoneticPr fontId="15" type="noConversion"/>
  </si>
  <si>
    <t xml:space="preserve">      公务员考核</t>
  </si>
  <si>
    <t xml:space="preserve">      引进人才费用</t>
  </si>
  <si>
    <t xml:space="preserve">    审计事务</t>
  </si>
  <si>
    <t xml:space="preserve">      博士后日常经费</t>
  </si>
  <si>
    <t xml:space="preserve">      其他税收事务支出</t>
  </si>
  <si>
    <t xml:space="preserve">      军队转业干部安置</t>
  </si>
  <si>
    <t xml:space="preserve">      资助留学回国人员</t>
  </si>
  <si>
    <t xml:space="preserve">      政府特殊津贴</t>
  </si>
  <si>
    <t xml:space="preserve">      协税护税</t>
  </si>
  <si>
    <t xml:space="preserve">      税务宣传</t>
  </si>
  <si>
    <t xml:space="preserve">      代扣代收代征税款手续费</t>
  </si>
  <si>
    <t xml:space="preserve">      税务登记证及发票管理</t>
  </si>
  <si>
    <t xml:space="preserve">    人力资源事务</t>
  </si>
  <si>
    <t xml:space="preserve">      税务办案</t>
  </si>
  <si>
    <t xml:space="preserve">      其他海关事务支出</t>
  </si>
  <si>
    <t xml:space="preserve">      口岸电子执法系统建设与维护</t>
  </si>
  <si>
    <t xml:space="preserve">    税收事务</t>
  </si>
  <si>
    <t xml:space="preserve">      缉私办案</t>
  </si>
  <si>
    <t xml:space="preserve">      其他财政事务支出</t>
  </si>
  <si>
    <t xml:space="preserve">      收费业务</t>
  </si>
  <si>
    <t xml:space="preserve">      财政委托业务支出</t>
  </si>
  <si>
    <t xml:space="preserve">      财政监察</t>
  </si>
  <si>
    <t xml:space="preserve">    海关事务</t>
  </si>
  <si>
    <t xml:space="preserve">      财政国库业务</t>
  </si>
  <si>
    <t xml:space="preserve">      其他审计事务支出</t>
  </si>
  <si>
    <t xml:space="preserve">      预算改革业务</t>
  </si>
  <si>
    <t xml:space="preserve">      审计管理</t>
  </si>
  <si>
    <t xml:space="preserve">      审计业务</t>
  </si>
  <si>
    <t xml:space="preserve">    财政事务</t>
  </si>
  <si>
    <t xml:space="preserve">      其他统计信息事务支出</t>
  </si>
  <si>
    <t xml:space="preserve">      统计抽样调查</t>
  </si>
  <si>
    <t xml:space="preserve">      专项普查活动</t>
  </si>
  <si>
    <t xml:space="preserve">      专项服务</t>
  </si>
  <si>
    <t xml:space="preserve">      统计管理</t>
  </si>
  <si>
    <t xml:space="preserve">      专项统计业务</t>
  </si>
  <si>
    <t xml:space="preserve">      信息事务</t>
  </si>
  <si>
    <t xml:space="preserve">    政府办公厅(室)及相关机构事务</t>
  </si>
  <si>
    <t xml:space="preserve">      其他政协事务支出</t>
  </si>
  <si>
    <t xml:space="preserve">    统计信息事务</t>
  </si>
  <si>
    <t xml:space="preserve">      其他发展与改革事务支出</t>
  </si>
  <si>
    <t xml:space="preserve">      委员视察</t>
  </si>
  <si>
    <t xml:space="preserve">      政协会议</t>
  </si>
  <si>
    <t xml:space="preserve">      应对气象变化管理事务</t>
    <phoneticPr fontId="15" type="noConversion"/>
  </si>
  <si>
    <t xml:space="preserve">      物价管理</t>
  </si>
  <si>
    <t xml:space="preserve">      经济体制改革研究</t>
  </si>
  <si>
    <t xml:space="preserve">      社会事业发展规划</t>
  </si>
  <si>
    <t xml:space="preserve">    政协事务</t>
  </si>
  <si>
    <t xml:space="preserve">      日常经济运行调节</t>
  </si>
  <si>
    <t xml:space="preserve">      其他人大事务支出</t>
  </si>
  <si>
    <t xml:space="preserve">      战略规划与实施</t>
  </si>
  <si>
    <t xml:space="preserve">      人大信访工作</t>
  </si>
  <si>
    <t xml:space="preserve">      代表工作</t>
  </si>
  <si>
    <t xml:space="preserve">      人大代表履职能力提升</t>
    <phoneticPr fontId="15" type="noConversion"/>
  </si>
  <si>
    <t xml:space="preserve">    发展与改革事务</t>
  </si>
  <si>
    <t xml:space="preserve">      人大监督</t>
  </si>
  <si>
    <t xml:space="preserve">      其他政府办公厅（室）及相关机构事务支出</t>
  </si>
  <si>
    <t xml:space="preserve">      人大立法</t>
  </si>
  <si>
    <t xml:space="preserve">      人大会议</t>
  </si>
  <si>
    <t xml:space="preserve">      参事事务</t>
  </si>
  <si>
    <t xml:space="preserve">      信访事务</t>
  </si>
  <si>
    <t xml:space="preserve">      法制建设</t>
  </si>
  <si>
    <t xml:space="preserve">      政务公开审批</t>
  </si>
  <si>
    <t xml:space="preserve">    人大事务</t>
  </si>
  <si>
    <t xml:space="preserve">      专项业务活动</t>
  </si>
  <si>
    <t>一、一般公共服务</t>
  </si>
  <si>
    <t>预算数为决算（执行）数%</t>
    <phoneticPr fontId="15" type="noConversion"/>
  </si>
  <si>
    <t>预算数</t>
    <phoneticPr fontId="15" type="noConversion"/>
  </si>
  <si>
    <t>上年决算（执行)数</t>
    <phoneticPr fontId="15" type="noConversion"/>
  </si>
  <si>
    <r>
      <t>项</t>
    </r>
    <r>
      <rPr>
        <b/>
        <sz val="12"/>
        <rFont val="宋体"/>
        <charset val="134"/>
      </rPr>
      <t>目</t>
    </r>
    <phoneticPr fontId="15" type="noConversion"/>
  </si>
  <si>
    <t>单位：万元</t>
    <phoneticPr fontId="15" type="noConversion"/>
  </si>
  <si>
    <t>2016年一般公共预算支出表</t>
    <phoneticPr fontId="15" type="noConversion"/>
  </si>
  <si>
    <t>合计</t>
    <phoneticPr fontId="15" type="noConversion"/>
  </si>
  <si>
    <t>对村级一事一议的补助</t>
  </si>
  <si>
    <t>2130701</t>
  </si>
  <si>
    <t>提前下达2016年村级公益事业建设一事一议财政奖补资金</t>
  </si>
  <si>
    <t>农村公益事业</t>
  </si>
  <si>
    <t>2130126</t>
  </si>
  <si>
    <t>提前下达2016年农村基础设施建设补助资金</t>
  </si>
  <si>
    <t>其他普通教育支出</t>
  </si>
  <si>
    <t>2050299</t>
  </si>
  <si>
    <t>提前下达2016年中央和省级学前教育发展专项资金预算</t>
    <phoneticPr fontId="15" type="noConversion"/>
  </si>
  <si>
    <t>提前下达2016年农村义务教育经费保障机制改革资金（公用经费）</t>
  </si>
  <si>
    <t>提前下达2016年农村义务教育经费保障机制改革资金（校舍维修改造长效机制资金）</t>
  </si>
  <si>
    <t>提前下达2016年农村义务教育经费保障机制改革资金（免费教科书）</t>
  </si>
  <si>
    <t>提前下达2016年“三区”人才支持计划教师专项计划中央和省级补助资金</t>
  </si>
  <si>
    <t>提前下达2016年原民办教师养老补贴省市级包干补助资金</t>
  </si>
  <si>
    <t>提前下达2016年农村义务教育经费保障机制改革资金（家庭经济困难学生生活补助）</t>
  </si>
  <si>
    <t>新型农村合作医疗</t>
  </si>
  <si>
    <t>2100506</t>
  </si>
  <si>
    <t>提前下达2016年新型农村合作医疗补助资金</t>
  </si>
  <si>
    <t>提前下达2016年部分医改市级资金（新型农村合作医疗）</t>
  </si>
  <si>
    <t>其他司法支出</t>
  </si>
  <si>
    <t>2040699</t>
  </si>
  <si>
    <t>提前下达2016年中央及省级政法转移支付预算(业务装备经费)</t>
  </si>
  <si>
    <t>提前下达2016年中央及省级政法转移支付预算(办案(业务)经费)</t>
  </si>
  <si>
    <t>法律援助</t>
  </si>
  <si>
    <t>2040607</t>
  </si>
  <si>
    <t>提前下达2016年度中央及升级法律援助办案经费</t>
  </si>
  <si>
    <t>其他残疾人事业支出</t>
  </si>
  <si>
    <t>2081199</t>
  </si>
  <si>
    <t>提前下达2016年残疾人事业发展补助资金</t>
  </si>
  <si>
    <t>其他检察支出</t>
  </si>
  <si>
    <t>2040499</t>
  </si>
  <si>
    <t>其他法院支出</t>
  </si>
  <si>
    <t>2040599</t>
  </si>
  <si>
    <t>其他公路水路运输支出</t>
  </si>
  <si>
    <t>2140199</t>
  </si>
  <si>
    <t>年初预算成品油价格和税费改革基数补助</t>
  </si>
  <si>
    <t>其他文化支出</t>
  </si>
  <si>
    <t>2070199</t>
  </si>
  <si>
    <t>提前下达2016年度中央及省、市级农村文化建设资金</t>
  </si>
  <si>
    <t>提前下达2016年美术馆公共图书馆文化馆（站）免费开放中央和省、市级专项经费</t>
    <phoneticPr fontId="15" type="noConversion"/>
  </si>
  <si>
    <t>农田水利</t>
  </si>
  <si>
    <t>2130316</t>
  </si>
  <si>
    <t>提前下达2016年农田水利设施建设资金（国有公益性水利工程维修养护资金）</t>
  </si>
  <si>
    <t>一般行政管理事务</t>
  </si>
  <si>
    <t>2130202</t>
  </si>
  <si>
    <t>提前下达2016年育林基金减收补助资金</t>
  </si>
  <si>
    <t>农业组织化与产业化经营</t>
  </si>
  <si>
    <t>2130124</t>
  </si>
  <si>
    <t>提前下达2016年农民专业合作社示范社补助资金</t>
  </si>
  <si>
    <t>农业生产支出补贴</t>
  </si>
  <si>
    <t>2130122</t>
  </si>
  <si>
    <t>提前下达2016年农业支持保护补贴预算</t>
  </si>
  <si>
    <t>防灾救灾</t>
  </si>
  <si>
    <t>2130119</t>
  </si>
  <si>
    <t>提前下达2016年小麦“一喷三防”补助资金</t>
  </si>
  <si>
    <t>农业行业业务管理</t>
  </si>
  <si>
    <t>2130112</t>
  </si>
  <si>
    <t>提前下达2016年农村土地承包经营权确权登记颁证补助资金</t>
  </si>
  <si>
    <t>病虫害控制</t>
  </si>
  <si>
    <t>2130108</t>
  </si>
  <si>
    <t>提前下达2016年基层动物防疫工作补助经费预算</t>
  </si>
  <si>
    <t>棚户区改造</t>
  </si>
  <si>
    <t>2210103</t>
  </si>
  <si>
    <t>提前下达2016年部分中央财政城镇保障性安居工程专项资金</t>
  </si>
  <si>
    <t>大气</t>
  </si>
  <si>
    <t>2110301</t>
  </si>
  <si>
    <t>提前下达2016年省大气污染防治专项资金</t>
  </si>
  <si>
    <t>城乡医疗救助</t>
  </si>
  <si>
    <t>2100509</t>
  </si>
  <si>
    <t>提前下达2016年城乡医疗救助补助资金</t>
  </si>
  <si>
    <t>优抚对象医疗补助</t>
  </si>
  <si>
    <t>2100504</t>
  </si>
  <si>
    <t>提前下达2016年抚恤对象医疗补助资金预算</t>
  </si>
  <si>
    <t>流浪乞讨人员救助支出</t>
  </si>
  <si>
    <t>2082002</t>
  </si>
  <si>
    <t>提前下达2016年流浪乞讨人员救助补助预算</t>
  </si>
  <si>
    <t>临时救助支出</t>
  </si>
  <si>
    <t>2082001</t>
  </si>
  <si>
    <t>提前下达2016年中央和省财政困难群众基本生活救助补助资金（中央临时救助）</t>
  </si>
  <si>
    <t>城市最低生活保障金支出</t>
  </si>
  <si>
    <t>2081901</t>
  </si>
  <si>
    <t>提前下达2016年中央和省财政困难群众基本生活救助补助资金（低保）</t>
  </si>
  <si>
    <t>儿童福利</t>
  </si>
  <si>
    <t>2081001</t>
  </si>
  <si>
    <t>提前下达2016年孤儿基本生活保障补助资金</t>
  </si>
  <si>
    <t>军队移交政府离退休干部管理机构</t>
  </si>
  <si>
    <t>2080903</t>
  </si>
  <si>
    <t>提前下达2016年中央退役安置补助资金（第二批）</t>
  </si>
  <si>
    <t>军队移交政府的离退休人员安置</t>
  </si>
  <si>
    <t>2080902</t>
  </si>
  <si>
    <t>提前下达2016年中央退役安置补助资金（第一批）</t>
  </si>
  <si>
    <t>其他优抚支出</t>
  </si>
  <si>
    <t>2080899</t>
  </si>
  <si>
    <t>提前下达2016年抚恤补助资金（第一批）</t>
  </si>
  <si>
    <t>提前下达2016年抚恤补助资金（第二批）</t>
  </si>
  <si>
    <t>义务兵优待</t>
  </si>
  <si>
    <t>2080805</t>
  </si>
  <si>
    <t>提前下达2016年义务兵优待金市级补助资金</t>
  </si>
  <si>
    <t>重大公共卫生专项</t>
  </si>
  <si>
    <t>2100409</t>
  </si>
  <si>
    <t>提前下达2016年公共卫生服务补助资金</t>
  </si>
  <si>
    <t>基本公共卫生服务</t>
  </si>
  <si>
    <t>2100408</t>
  </si>
  <si>
    <t>提前下达2016年基本公共卫生服务项目补助资金</t>
  </si>
  <si>
    <t>提前下达2016年部分医改市级资金（基本公共卫生服务）</t>
  </si>
  <si>
    <t>其他基层医疗卫生机构支出</t>
  </si>
  <si>
    <t>2100399</t>
  </si>
  <si>
    <t>提前下达2016年基本药物制度补助（基层医疗卫生机构实施基本药物制度补助资金）</t>
  </si>
  <si>
    <t>提前下达2016年基本药物制度补助（村卫生室实施基本药物制度补助资金）</t>
  </si>
  <si>
    <t>提前下达2016年部分医改市级资金（基本药物制度村卫生室）</t>
  </si>
  <si>
    <t>计划生育服务</t>
  </si>
  <si>
    <t>2100717</t>
  </si>
  <si>
    <t>提前下达2016年省、市级城镇独生子女父母奖励扶助资金</t>
  </si>
  <si>
    <t>提前下达2016年计划生育补助资金预算(特别扶助-独生子女伤残死亡家庭补助)</t>
  </si>
  <si>
    <t>提前下达2016年计划生育补助资金预算(计生事业费)</t>
  </si>
  <si>
    <t>提前下达2016年计划生育补助资金预算(计划生育家庭奖励扶助资金)</t>
  </si>
  <si>
    <t>提前下达2016年计划生育补助资金预算(免费孕前优生健康检查资金)</t>
  </si>
  <si>
    <t>其他审计事务支出</t>
  </si>
  <si>
    <t>2010899</t>
  </si>
  <si>
    <t>提前下达2016年审计专项补助经费(信息化建设补助)</t>
  </si>
  <si>
    <t>财政对城乡居民基本养老保险基金的补助</t>
  </si>
  <si>
    <t>2080308</t>
  </si>
  <si>
    <t>提前下达2016年中央和省市财政城乡居民社会养老保险补助一般性转移支付资金</t>
  </si>
  <si>
    <t>城镇居民基本医疗保险</t>
  </si>
  <si>
    <t>2100508</t>
  </si>
  <si>
    <t>提前下达2016年中央和省市财政城镇居民基本医疗保险补助资金</t>
  </si>
  <si>
    <t>其他就业补助支出</t>
  </si>
  <si>
    <t>2080799</t>
  </si>
  <si>
    <t>提前下达2016年中央财政就业补助资金</t>
  </si>
  <si>
    <t>对高校毕业生到基层任职补助</t>
  </si>
  <si>
    <t>2130152</t>
  </si>
  <si>
    <t>提前下达2016年到村任职高校毕业生财政补助资金</t>
  </si>
  <si>
    <t>其他食品和药品监督管理事务支出</t>
  </si>
  <si>
    <t>2101099</t>
  </si>
  <si>
    <t>提前下达2016年中央财政公共卫生服务补助资金(药品化妆品不良反应监测和药物滥用)</t>
  </si>
  <si>
    <t>功能分类</t>
  </si>
  <si>
    <t>功能分类  编码</t>
    <phoneticPr fontId="15" type="noConversion"/>
  </si>
  <si>
    <t>金额</t>
    <phoneticPr fontId="15" type="noConversion"/>
  </si>
  <si>
    <t>项目</t>
    <phoneticPr fontId="15" type="noConversion"/>
  </si>
  <si>
    <t>序号</t>
    <phoneticPr fontId="15" type="noConversion"/>
  </si>
  <si>
    <t>文峰区2016年上级提前告知专项转移支付明细表</t>
    <phoneticPr fontId="15" type="noConversion"/>
  </si>
  <si>
    <t>附件2</t>
    <phoneticPr fontId="15" type="noConversion"/>
  </si>
  <si>
    <r>
      <rPr>
        <sz val="12"/>
        <color indexed="8"/>
        <rFont val="宋体"/>
        <family val="3"/>
        <charset val="134"/>
      </rPr>
      <t>附件</t>
    </r>
    <r>
      <rPr>
        <sz val="12"/>
        <color indexed="8"/>
        <rFont val="Arial"/>
        <family val="2"/>
      </rPr>
      <t>1</t>
    </r>
    <phoneticPr fontId="15" type="noConversion"/>
  </si>
  <si>
    <t>附件3</t>
    <phoneticPr fontId="1" type="noConversion"/>
  </si>
</sst>
</file>

<file path=xl/styles.xml><?xml version="1.0" encoding="utf-8"?>
<styleSheet xmlns="http://schemas.openxmlformats.org/spreadsheetml/2006/main">
  <numFmts count="4">
    <numFmt numFmtId="176" formatCode="0_ "/>
    <numFmt numFmtId="177" formatCode="0_);[Red]\(0\)"/>
    <numFmt numFmtId="178" formatCode="0.0_ "/>
    <numFmt numFmtId="179" formatCode="#,##0.0"/>
  </numFmts>
  <fonts count="2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indexed="8"/>
      <name val="Arial"/>
      <family val="2"/>
    </font>
    <font>
      <sz val="22"/>
      <color indexed="8"/>
      <name val="黑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Arial"/>
      <family val="2"/>
    </font>
    <font>
      <sz val="12"/>
      <color indexed="8"/>
      <name val="宋体"/>
      <family val="3"/>
      <charset val="134"/>
    </font>
    <font>
      <sz val="12"/>
      <color indexed="8"/>
      <name val="Arial"/>
      <family val="2"/>
    </font>
    <font>
      <sz val="16"/>
      <color indexed="8"/>
      <name val="楷体"/>
      <family val="3"/>
      <charset val="134"/>
    </font>
    <font>
      <sz val="20"/>
      <color indexed="8"/>
      <name val="黑体"/>
      <family val="3"/>
      <charset val="134"/>
    </font>
    <font>
      <b/>
      <sz val="12"/>
      <color indexed="8"/>
      <name val="Arial"/>
      <family val="2"/>
    </font>
    <font>
      <b/>
      <sz val="12"/>
      <color indexed="8"/>
      <name val="宋体"/>
      <family val="3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1"/>
      <name val="宋体"/>
      <charset val="134"/>
    </font>
    <font>
      <sz val="12"/>
      <name val="黑体"/>
      <family val="3"/>
      <charset val="134"/>
    </font>
    <font>
      <b/>
      <sz val="16"/>
      <name val="黑体"/>
      <family val="3"/>
      <charset val="134"/>
    </font>
    <font>
      <b/>
      <sz val="9"/>
      <color indexed="81"/>
      <name val="宋体"/>
      <charset val="134"/>
    </font>
    <font>
      <sz val="9"/>
      <color indexed="81"/>
      <name val="宋体"/>
      <charset val="134"/>
    </font>
    <font>
      <sz val="11"/>
      <name val="仿宋"/>
      <family val="3"/>
      <charset val="134"/>
    </font>
    <font>
      <sz val="12"/>
      <name val="楷体"/>
      <family val="3"/>
      <charset val="134"/>
    </font>
    <font>
      <sz val="22"/>
      <name val="黑体"/>
      <family val="3"/>
      <charset val="134"/>
    </font>
    <font>
      <sz val="12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4"/>
      </left>
      <right style="thin">
        <color indexed="54"/>
      </right>
      <top/>
      <bottom style="thin">
        <color indexed="54"/>
      </bottom>
      <diagonal/>
    </border>
  </borders>
  <cellStyleXfs count="8">
    <xf numFmtId="0" fontId="0" fillId="0" borderId="0">
      <alignment vertical="center"/>
    </xf>
    <xf numFmtId="0" fontId="2" fillId="0" borderId="0"/>
    <xf numFmtId="0" fontId="12" fillId="0" borderId="0"/>
    <xf numFmtId="9" fontId="12" fillId="0" borderId="0" applyFont="0" applyFill="0" applyBorder="0" applyAlignment="0" applyProtection="0">
      <alignment vertical="center"/>
    </xf>
    <xf numFmtId="0" fontId="15" fillId="0" borderId="0"/>
    <xf numFmtId="0" fontId="12" fillId="0" borderId="0">
      <alignment vertical="center"/>
    </xf>
    <xf numFmtId="0" fontId="12" fillId="0" borderId="0"/>
    <xf numFmtId="0" fontId="12" fillId="0" borderId="0"/>
  </cellStyleXfs>
  <cellXfs count="65">
    <xf numFmtId="0" fontId="0" fillId="0" borderId="0" xfId="0">
      <alignment vertical="center"/>
    </xf>
    <xf numFmtId="0" fontId="2" fillId="0" borderId="0" xfId="1"/>
    <xf numFmtId="0" fontId="5" fillId="0" borderId="0" xfId="1" applyFont="1"/>
    <xf numFmtId="0" fontId="4" fillId="0" borderId="0" xfId="1" applyFont="1" applyAlignment="1">
      <alignment horizontal="right"/>
    </xf>
    <xf numFmtId="0" fontId="3" fillId="0" borderId="0" xfId="1" applyFont="1" applyAlignment="1"/>
    <xf numFmtId="0" fontId="8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/>
    </xf>
    <xf numFmtId="0" fontId="2" fillId="0" borderId="0" xfId="1" applyAlignment="1">
      <alignment horizontal="center"/>
    </xf>
    <xf numFmtId="177" fontId="7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177" fontId="7" fillId="0" borderId="1" xfId="1" applyNumberFormat="1" applyFont="1" applyBorder="1" applyAlignment="1">
      <alignment horizontal="center"/>
    </xf>
    <xf numFmtId="0" fontId="10" fillId="3" borderId="1" xfId="1" applyFont="1" applyFill="1" applyBorder="1" applyAlignment="1">
      <alignment horizontal="left" vertical="center"/>
    </xf>
    <xf numFmtId="0" fontId="11" fillId="3" borderId="1" xfId="1" applyFont="1" applyFill="1" applyBorder="1" applyAlignment="1">
      <alignment horizontal="center" vertical="center"/>
    </xf>
    <xf numFmtId="177" fontId="11" fillId="3" borderId="1" xfId="1" applyNumberFormat="1" applyFont="1" applyFill="1" applyBorder="1" applyAlignment="1">
      <alignment horizontal="center" vertical="center"/>
    </xf>
    <xf numFmtId="177" fontId="10" fillId="3" borderId="1" xfId="1" applyNumberFormat="1" applyFont="1" applyFill="1" applyBorder="1" applyAlignment="1">
      <alignment horizontal="center" vertical="center"/>
    </xf>
    <xf numFmtId="177" fontId="7" fillId="3" borderId="1" xfId="1" applyNumberFormat="1" applyFont="1" applyFill="1" applyBorder="1" applyAlignment="1">
      <alignment horizontal="center" vertical="center"/>
    </xf>
    <xf numFmtId="0" fontId="12" fillId="0" borderId="0" xfId="2" applyFont="1" applyFill="1" applyAlignment="1">
      <alignment vertical="center"/>
    </xf>
    <xf numFmtId="0" fontId="13" fillId="0" borderId="1" xfId="2" applyFont="1" applyFill="1" applyBorder="1" applyAlignment="1">
      <alignment vertical="center"/>
    </xf>
    <xf numFmtId="0" fontId="12" fillId="0" borderId="1" xfId="2" applyFont="1" applyFill="1" applyBorder="1" applyAlignment="1">
      <alignment vertical="center"/>
    </xf>
    <xf numFmtId="1" fontId="12" fillId="0" borderId="1" xfId="2" applyNumberFormat="1" applyFont="1" applyFill="1" applyBorder="1" applyAlignment="1">
      <alignment vertical="center"/>
    </xf>
    <xf numFmtId="0" fontId="14" fillId="0" borderId="1" xfId="2" applyFont="1" applyFill="1" applyBorder="1" applyAlignment="1">
      <alignment horizontal="center" vertical="center"/>
    </xf>
    <xf numFmtId="0" fontId="12" fillId="0" borderId="1" xfId="2" applyFill="1" applyBorder="1" applyAlignment="1">
      <alignment vertical="center"/>
    </xf>
    <xf numFmtId="0" fontId="12" fillId="4" borderId="1" xfId="2" applyFont="1" applyFill="1" applyBorder="1" applyAlignment="1">
      <alignment vertical="center"/>
    </xf>
    <xf numFmtId="0" fontId="12" fillId="5" borderId="0" xfId="2" applyFont="1" applyFill="1" applyAlignment="1">
      <alignment vertical="center"/>
    </xf>
    <xf numFmtId="0" fontId="13" fillId="5" borderId="1" xfId="2" applyFont="1" applyFill="1" applyBorder="1" applyAlignment="1">
      <alignment vertical="center"/>
    </xf>
    <xf numFmtId="0" fontId="12" fillId="5" borderId="1" xfId="2" applyFont="1" applyFill="1" applyBorder="1" applyAlignment="1">
      <alignment vertical="center"/>
    </xf>
    <xf numFmtId="178" fontId="13" fillId="0" borderId="1" xfId="2" applyNumberFormat="1" applyFont="1" applyFill="1" applyBorder="1" applyAlignment="1" applyProtection="1">
      <alignment horizontal="left" vertical="center"/>
      <protection locked="0"/>
    </xf>
    <xf numFmtId="176" fontId="13" fillId="0" borderId="1" xfId="2" applyNumberFormat="1" applyFont="1" applyFill="1" applyBorder="1" applyAlignment="1" applyProtection="1">
      <alignment horizontal="left" vertical="center"/>
      <protection locked="0"/>
    </xf>
    <xf numFmtId="178" fontId="13" fillId="5" borderId="1" xfId="2" applyNumberFormat="1" applyFont="1" applyFill="1" applyBorder="1" applyAlignment="1" applyProtection="1">
      <alignment horizontal="left" vertical="center"/>
      <protection locked="0"/>
    </xf>
    <xf numFmtId="176" fontId="13" fillId="5" borderId="1" xfId="2" applyNumberFormat="1" applyFont="1" applyFill="1" applyBorder="1" applyAlignment="1" applyProtection="1">
      <alignment horizontal="left" vertical="center"/>
      <protection locked="0"/>
    </xf>
    <xf numFmtId="0" fontId="13" fillId="2" borderId="1" xfId="2" applyFont="1" applyFill="1" applyBorder="1" applyAlignment="1">
      <alignment vertical="center"/>
    </xf>
    <xf numFmtId="1" fontId="13" fillId="0" borderId="1" xfId="2" applyNumberFormat="1" applyFont="1" applyFill="1" applyBorder="1" applyAlignment="1" applyProtection="1">
      <alignment vertical="center"/>
      <protection locked="0"/>
    </xf>
    <xf numFmtId="0" fontId="13" fillId="0" borderId="1" xfId="2" applyNumberFormat="1" applyFont="1" applyFill="1" applyBorder="1" applyAlignment="1" applyProtection="1">
      <alignment vertical="center"/>
      <protection locked="0"/>
    </xf>
    <xf numFmtId="0" fontId="13" fillId="5" borderId="1" xfId="2" applyNumberFormat="1" applyFont="1" applyFill="1" applyBorder="1" applyAlignment="1" applyProtection="1">
      <alignment vertical="center"/>
      <protection locked="0"/>
    </xf>
    <xf numFmtId="0" fontId="16" fillId="0" borderId="1" xfId="2" applyFont="1" applyFill="1" applyBorder="1" applyAlignment="1">
      <alignment vertical="center"/>
    </xf>
    <xf numFmtId="0" fontId="14" fillId="0" borderId="0" xfId="2" applyFont="1" applyFill="1" applyAlignment="1">
      <alignment vertical="center"/>
    </xf>
    <xf numFmtId="1" fontId="13" fillId="2" borderId="1" xfId="2" applyNumberFormat="1" applyFont="1" applyFill="1" applyBorder="1" applyAlignment="1">
      <alignment vertical="center"/>
    </xf>
    <xf numFmtId="1" fontId="13" fillId="4" borderId="1" xfId="2" applyNumberFormat="1" applyFont="1" applyFill="1" applyBorder="1" applyAlignment="1">
      <alignment vertical="center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distributed" vertical="center" justifyLastLine="1"/>
    </xf>
    <xf numFmtId="0" fontId="12" fillId="0" borderId="2" xfId="2" applyFont="1" applyFill="1" applyBorder="1" applyAlignment="1">
      <alignment horizontal="center" vertical="top"/>
    </xf>
    <xf numFmtId="0" fontId="17" fillId="0" borderId="0" xfId="2" applyFont="1" applyFill="1" applyAlignment="1">
      <alignment vertical="center"/>
    </xf>
    <xf numFmtId="0" fontId="17" fillId="0" borderId="0" xfId="2" applyFont="1" applyFill="1" applyAlignment="1">
      <alignment vertical="top"/>
    </xf>
    <xf numFmtId="0" fontId="12" fillId="0" borderId="0" xfId="2"/>
    <xf numFmtId="0" fontId="12" fillId="0" borderId="0" xfId="2" applyAlignment="1">
      <alignment horizontal="center"/>
    </xf>
    <xf numFmtId="0" fontId="12" fillId="0" borderId="0" xfId="2" applyAlignment="1">
      <alignment vertical="center" wrapText="1"/>
    </xf>
    <xf numFmtId="0" fontId="21" fillId="0" borderId="3" xfId="2" applyFont="1" applyBorder="1" applyAlignment="1">
      <alignment horizontal="left" vertical="center" wrapText="1"/>
    </xf>
    <xf numFmtId="179" fontId="21" fillId="0" borderId="3" xfId="2" applyNumberFormat="1" applyFont="1" applyBorder="1" applyAlignment="1">
      <alignment horizontal="center" vertical="center" wrapText="1"/>
    </xf>
    <xf numFmtId="0" fontId="21" fillId="0" borderId="3" xfId="2" applyFont="1" applyBorder="1" applyAlignment="1">
      <alignment horizontal="center" vertical="center" wrapText="1"/>
    </xf>
    <xf numFmtId="3" fontId="21" fillId="0" borderId="3" xfId="2" applyNumberFormat="1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4" fontId="21" fillId="0" borderId="3" xfId="2" applyNumberFormat="1" applyFont="1" applyBorder="1" applyAlignment="1">
      <alignment horizontal="center" vertical="center" wrapText="1"/>
    </xf>
    <xf numFmtId="0" fontId="21" fillId="0" borderId="4" xfId="2" applyFont="1" applyBorder="1" applyAlignment="1">
      <alignment horizontal="left" vertical="center" wrapText="1"/>
    </xf>
    <xf numFmtId="179" fontId="21" fillId="0" borderId="4" xfId="2" applyNumberFormat="1" applyFont="1" applyBorder="1" applyAlignment="1">
      <alignment horizontal="center" vertical="center" wrapText="1"/>
    </xf>
    <xf numFmtId="0" fontId="22" fillId="4" borderId="0" xfId="2" applyFont="1" applyFill="1"/>
    <xf numFmtId="0" fontId="22" fillId="4" borderId="1" xfId="2" applyFont="1" applyFill="1" applyBorder="1" applyAlignment="1">
      <alignment horizontal="center" vertical="center" wrapText="1"/>
    </xf>
    <xf numFmtId="0" fontId="12" fillId="0" borderId="0" xfId="2" applyBorder="1"/>
    <xf numFmtId="0" fontId="21" fillId="0" borderId="0" xfId="2" applyFont="1" applyBorder="1" applyAlignment="1">
      <alignment horizontal="right" vertical="center"/>
    </xf>
    <xf numFmtId="0" fontId="23" fillId="0" borderId="0" xfId="2" applyFont="1" applyBorder="1" applyAlignment="1">
      <alignment horizontal="center" vertical="center"/>
    </xf>
    <xf numFmtId="0" fontId="24" fillId="0" borderId="0" xfId="2" applyFont="1" applyAlignment="1">
      <alignment horizontal="center"/>
    </xf>
    <xf numFmtId="0" fontId="9" fillId="0" borderId="2" xfId="1" applyFont="1" applyBorder="1" applyAlignment="1">
      <alignment horizontal="center" vertical="center"/>
    </xf>
    <xf numFmtId="0" fontId="18" fillId="0" borderId="0" xfId="2" applyFont="1" applyFill="1" applyAlignment="1">
      <alignment horizontal="center" vertical="center"/>
    </xf>
    <xf numFmtId="0" fontId="23" fillId="0" borderId="0" xfId="2" applyFont="1" applyBorder="1" applyAlignment="1">
      <alignment horizontal="center" vertical="center"/>
    </xf>
  </cellXfs>
  <cellStyles count="8">
    <cellStyle name="百分比 2" xfId="3"/>
    <cellStyle name="常规" xfId="0" builtinId="0"/>
    <cellStyle name="常规 10" xfId="4"/>
    <cellStyle name="常规 2" xfId="1"/>
    <cellStyle name="常规 2 2" xfId="5"/>
    <cellStyle name="常规 3" xfId="2"/>
    <cellStyle name="常规 3 2" xfId="6"/>
    <cellStyle name="常规 4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L54"/>
  <sheetViews>
    <sheetView workbookViewId="0">
      <selection activeCell="F6" sqref="F6"/>
    </sheetView>
  </sheetViews>
  <sheetFormatPr defaultColWidth="8" defaultRowHeight="12.75"/>
  <cols>
    <col min="1" max="1" width="22" style="9" customWidth="1"/>
    <col min="2" max="2" width="37.25" style="9" customWidth="1"/>
    <col min="3" max="3" width="26.375" style="9" customWidth="1"/>
    <col min="4" max="13" width="10.625" style="1" customWidth="1"/>
    <col min="14" max="253" width="8" style="1"/>
    <col min="254" max="256" width="2.75" style="1" customWidth="1"/>
    <col min="257" max="257" width="14.125" style="1" customWidth="1"/>
    <col min="258" max="258" width="6.375" style="1" customWidth="1"/>
    <col min="259" max="259" width="10.5" style="1" customWidth="1"/>
    <col min="260" max="260" width="19.25" style="1" customWidth="1"/>
    <col min="261" max="261" width="6.875" style="1" customWidth="1"/>
    <col min="262" max="262" width="4" style="1" customWidth="1"/>
    <col min="263" max="263" width="3.75" style="1" customWidth="1"/>
    <col min="264" max="264" width="4.875" style="1" customWidth="1"/>
    <col min="265" max="265" width="8.625" style="1" customWidth="1"/>
    <col min="266" max="266" width="10.5" style="1" customWidth="1"/>
    <col min="267" max="267" width="9.25" style="1" customWidth="1"/>
    <col min="268" max="268" width="9.625" style="1" customWidth="1"/>
    <col min="269" max="269" width="8.5" style="1" bestFit="1" customWidth="1"/>
    <col min="270" max="509" width="8" style="1"/>
    <col min="510" max="512" width="2.75" style="1" customWidth="1"/>
    <col min="513" max="513" width="14.125" style="1" customWidth="1"/>
    <col min="514" max="514" width="6.375" style="1" customWidth="1"/>
    <col min="515" max="515" width="10.5" style="1" customWidth="1"/>
    <col min="516" max="516" width="19.25" style="1" customWidth="1"/>
    <col min="517" max="517" width="6.875" style="1" customWidth="1"/>
    <col min="518" max="518" width="4" style="1" customWidth="1"/>
    <col min="519" max="519" width="3.75" style="1" customWidth="1"/>
    <col min="520" max="520" width="4.875" style="1" customWidth="1"/>
    <col min="521" max="521" width="8.625" style="1" customWidth="1"/>
    <col min="522" max="522" width="10.5" style="1" customWidth="1"/>
    <col min="523" max="523" width="9.25" style="1" customWidth="1"/>
    <col min="524" max="524" width="9.625" style="1" customWidth="1"/>
    <col min="525" max="525" width="8.5" style="1" bestFit="1" customWidth="1"/>
    <col min="526" max="765" width="8" style="1"/>
    <col min="766" max="768" width="2.75" style="1" customWidth="1"/>
    <col min="769" max="769" width="14.125" style="1" customWidth="1"/>
    <col min="770" max="770" width="6.375" style="1" customWidth="1"/>
    <col min="771" max="771" width="10.5" style="1" customWidth="1"/>
    <col min="772" max="772" width="19.25" style="1" customWidth="1"/>
    <col min="773" max="773" width="6.875" style="1" customWidth="1"/>
    <col min="774" max="774" width="4" style="1" customWidth="1"/>
    <col min="775" max="775" width="3.75" style="1" customWidth="1"/>
    <col min="776" max="776" width="4.875" style="1" customWidth="1"/>
    <col min="777" max="777" width="8.625" style="1" customWidth="1"/>
    <col min="778" max="778" width="10.5" style="1" customWidth="1"/>
    <col min="779" max="779" width="9.25" style="1" customWidth="1"/>
    <col min="780" max="780" width="9.625" style="1" customWidth="1"/>
    <col min="781" max="781" width="8.5" style="1" bestFit="1" customWidth="1"/>
    <col min="782" max="1021" width="8" style="1"/>
    <col min="1022" max="1024" width="2.75" style="1" customWidth="1"/>
    <col min="1025" max="1025" width="14.125" style="1" customWidth="1"/>
    <col min="1026" max="1026" width="6.375" style="1" customWidth="1"/>
    <col min="1027" max="1027" width="10.5" style="1" customWidth="1"/>
    <col min="1028" max="1028" width="19.25" style="1" customWidth="1"/>
    <col min="1029" max="1029" width="6.875" style="1" customWidth="1"/>
    <col min="1030" max="1030" width="4" style="1" customWidth="1"/>
    <col min="1031" max="1031" width="3.75" style="1" customWidth="1"/>
    <col min="1032" max="1032" width="4.875" style="1" customWidth="1"/>
    <col min="1033" max="1033" width="8.625" style="1" customWidth="1"/>
    <col min="1034" max="1034" width="10.5" style="1" customWidth="1"/>
    <col min="1035" max="1035" width="9.25" style="1" customWidth="1"/>
    <col min="1036" max="1036" width="9.625" style="1" customWidth="1"/>
    <col min="1037" max="1037" width="8.5" style="1" bestFit="1" customWidth="1"/>
    <col min="1038" max="1277" width="8" style="1"/>
    <col min="1278" max="1280" width="2.75" style="1" customWidth="1"/>
    <col min="1281" max="1281" width="14.125" style="1" customWidth="1"/>
    <col min="1282" max="1282" width="6.375" style="1" customWidth="1"/>
    <col min="1283" max="1283" width="10.5" style="1" customWidth="1"/>
    <col min="1284" max="1284" width="19.25" style="1" customWidth="1"/>
    <col min="1285" max="1285" width="6.875" style="1" customWidth="1"/>
    <col min="1286" max="1286" width="4" style="1" customWidth="1"/>
    <col min="1287" max="1287" width="3.75" style="1" customWidth="1"/>
    <col min="1288" max="1288" width="4.875" style="1" customWidth="1"/>
    <col min="1289" max="1289" width="8.625" style="1" customWidth="1"/>
    <col min="1290" max="1290" width="10.5" style="1" customWidth="1"/>
    <col min="1291" max="1291" width="9.25" style="1" customWidth="1"/>
    <col min="1292" max="1292" width="9.625" style="1" customWidth="1"/>
    <col min="1293" max="1293" width="8.5" style="1" bestFit="1" customWidth="1"/>
    <col min="1294" max="1533" width="8" style="1"/>
    <col min="1534" max="1536" width="2.75" style="1" customWidth="1"/>
    <col min="1537" max="1537" width="14.125" style="1" customWidth="1"/>
    <col min="1538" max="1538" width="6.375" style="1" customWidth="1"/>
    <col min="1539" max="1539" width="10.5" style="1" customWidth="1"/>
    <col min="1540" max="1540" width="19.25" style="1" customWidth="1"/>
    <col min="1541" max="1541" width="6.875" style="1" customWidth="1"/>
    <col min="1542" max="1542" width="4" style="1" customWidth="1"/>
    <col min="1543" max="1543" width="3.75" style="1" customWidth="1"/>
    <col min="1544" max="1544" width="4.875" style="1" customWidth="1"/>
    <col min="1545" max="1545" width="8.625" style="1" customWidth="1"/>
    <col min="1546" max="1546" width="10.5" style="1" customWidth="1"/>
    <col min="1547" max="1547" width="9.25" style="1" customWidth="1"/>
    <col min="1548" max="1548" width="9.625" style="1" customWidth="1"/>
    <col min="1549" max="1549" width="8.5" style="1" bestFit="1" customWidth="1"/>
    <col min="1550" max="1789" width="8" style="1"/>
    <col min="1790" max="1792" width="2.75" style="1" customWidth="1"/>
    <col min="1793" max="1793" width="14.125" style="1" customWidth="1"/>
    <col min="1794" max="1794" width="6.375" style="1" customWidth="1"/>
    <col min="1795" max="1795" width="10.5" style="1" customWidth="1"/>
    <col min="1796" max="1796" width="19.25" style="1" customWidth="1"/>
    <col min="1797" max="1797" width="6.875" style="1" customWidth="1"/>
    <col min="1798" max="1798" width="4" style="1" customWidth="1"/>
    <col min="1799" max="1799" width="3.75" style="1" customWidth="1"/>
    <col min="1800" max="1800" width="4.875" style="1" customWidth="1"/>
    <col min="1801" max="1801" width="8.625" style="1" customWidth="1"/>
    <col min="1802" max="1802" width="10.5" style="1" customWidth="1"/>
    <col min="1803" max="1803" width="9.25" style="1" customWidth="1"/>
    <col min="1804" max="1804" width="9.625" style="1" customWidth="1"/>
    <col min="1805" max="1805" width="8.5" style="1" bestFit="1" customWidth="1"/>
    <col min="1806" max="2045" width="8" style="1"/>
    <col min="2046" max="2048" width="2.75" style="1" customWidth="1"/>
    <col min="2049" max="2049" width="14.125" style="1" customWidth="1"/>
    <col min="2050" max="2050" width="6.375" style="1" customWidth="1"/>
    <col min="2051" max="2051" width="10.5" style="1" customWidth="1"/>
    <col min="2052" max="2052" width="19.25" style="1" customWidth="1"/>
    <col min="2053" max="2053" width="6.875" style="1" customWidth="1"/>
    <col min="2054" max="2054" width="4" style="1" customWidth="1"/>
    <col min="2055" max="2055" width="3.75" style="1" customWidth="1"/>
    <col min="2056" max="2056" width="4.875" style="1" customWidth="1"/>
    <col min="2057" max="2057" width="8.625" style="1" customWidth="1"/>
    <col min="2058" max="2058" width="10.5" style="1" customWidth="1"/>
    <col min="2059" max="2059" width="9.25" style="1" customWidth="1"/>
    <col min="2060" max="2060" width="9.625" style="1" customWidth="1"/>
    <col min="2061" max="2061" width="8.5" style="1" bestFit="1" customWidth="1"/>
    <col min="2062" max="2301" width="8" style="1"/>
    <col min="2302" max="2304" width="2.75" style="1" customWidth="1"/>
    <col min="2305" max="2305" width="14.125" style="1" customWidth="1"/>
    <col min="2306" max="2306" width="6.375" style="1" customWidth="1"/>
    <col min="2307" max="2307" width="10.5" style="1" customWidth="1"/>
    <col min="2308" max="2308" width="19.25" style="1" customWidth="1"/>
    <col min="2309" max="2309" width="6.875" style="1" customWidth="1"/>
    <col min="2310" max="2310" width="4" style="1" customWidth="1"/>
    <col min="2311" max="2311" width="3.75" style="1" customWidth="1"/>
    <col min="2312" max="2312" width="4.875" style="1" customWidth="1"/>
    <col min="2313" max="2313" width="8.625" style="1" customWidth="1"/>
    <col min="2314" max="2314" width="10.5" style="1" customWidth="1"/>
    <col min="2315" max="2315" width="9.25" style="1" customWidth="1"/>
    <col min="2316" max="2316" width="9.625" style="1" customWidth="1"/>
    <col min="2317" max="2317" width="8.5" style="1" bestFit="1" customWidth="1"/>
    <col min="2318" max="2557" width="8" style="1"/>
    <col min="2558" max="2560" width="2.75" style="1" customWidth="1"/>
    <col min="2561" max="2561" width="14.125" style="1" customWidth="1"/>
    <col min="2562" max="2562" width="6.375" style="1" customWidth="1"/>
    <col min="2563" max="2563" width="10.5" style="1" customWidth="1"/>
    <col min="2564" max="2564" width="19.25" style="1" customWidth="1"/>
    <col min="2565" max="2565" width="6.875" style="1" customWidth="1"/>
    <col min="2566" max="2566" width="4" style="1" customWidth="1"/>
    <col min="2567" max="2567" width="3.75" style="1" customWidth="1"/>
    <col min="2568" max="2568" width="4.875" style="1" customWidth="1"/>
    <col min="2569" max="2569" width="8.625" style="1" customWidth="1"/>
    <col min="2570" max="2570" width="10.5" style="1" customWidth="1"/>
    <col min="2571" max="2571" width="9.25" style="1" customWidth="1"/>
    <col min="2572" max="2572" width="9.625" style="1" customWidth="1"/>
    <col min="2573" max="2573" width="8.5" style="1" bestFit="1" customWidth="1"/>
    <col min="2574" max="2813" width="8" style="1"/>
    <col min="2814" max="2816" width="2.75" style="1" customWidth="1"/>
    <col min="2817" max="2817" width="14.125" style="1" customWidth="1"/>
    <col min="2818" max="2818" width="6.375" style="1" customWidth="1"/>
    <col min="2819" max="2819" width="10.5" style="1" customWidth="1"/>
    <col min="2820" max="2820" width="19.25" style="1" customWidth="1"/>
    <col min="2821" max="2821" width="6.875" style="1" customWidth="1"/>
    <col min="2822" max="2822" width="4" style="1" customWidth="1"/>
    <col min="2823" max="2823" width="3.75" style="1" customWidth="1"/>
    <col min="2824" max="2824" width="4.875" style="1" customWidth="1"/>
    <col min="2825" max="2825" width="8.625" style="1" customWidth="1"/>
    <col min="2826" max="2826" width="10.5" style="1" customWidth="1"/>
    <col min="2827" max="2827" width="9.25" style="1" customWidth="1"/>
    <col min="2828" max="2828" width="9.625" style="1" customWidth="1"/>
    <col min="2829" max="2829" width="8.5" style="1" bestFit="1" customWidth="1"/>
    <col min="2830" max="3069" width="8" style="1"/>
    <col min="3070" max="3072" width="2.75" style="1" customWidth="1"/>
    <col min="3073" max="3073" width="14.125" style="1" customWidth="1"/>
    <col min="3074" max="3074" width="6.375" style="1" customWidth="1"/>
    <col min="3075" max="3075" width="10.5" style="1" customWidth="1"/>
    <col min="3076" max="3076" width="19.25" style="1" customWidth="1"/>
    <col min="3077" max="3077" width="6.875" style="1" customWidth="1"/>
    <col min="3078" max="3078" width="4" style="1" customWidth="1"/>
    <col min="3079" max="3079" width="3.75" style="1" customWidth="1"/>
    <col min="3080" max="3080" width="4.875" style="1" customWidth="1"/>
    <col min="3081" max="3081" width="8.625" style="1" customWidth="1"/>
    <col min="3082" max="3082" width="10.5" style="1" customWidth="1"/>
    <col min="3083" max="3083" width="9.25" style="1" customWidth="1"/>
    <col min="3084" max="3084" width="9.625" style="1" customWidth="1"/>
    <col min="3085" max="3085" width="8.5" style="1" bestFit="1" customWidth="1"/>
    <col min="3086" max="3325" width="8" style="1"/>
    <col min="3326" max="3328" width="2.75" style="1" customWidth="1"/>
    <col min="3329" max="3329" width="14.125" style="1" customWidth="1"/>
    <col min="3330" max="3330" width="6.375" style="1" customWidth="1"/>
    <col min="3331" max="3331" width="10.5" style="1" customWidth="1"/>
    <col min="3332" max="3332" width="19.25" style="1" customWidth="1"/>
    <col min="3333" max="3333" width="6.875" style="1" customWidth="1"/>
    <col min="3334" max="3334" width="4" style="1" customWidth="1"/>
    <col min="3335" max="3335" width="3.75" style="1" customWidth="1"/>
    <col min="3336" max="3336" width="4.875" style="1" customWidth="1"/>
    <col min="3337" max="3337" width="8.625" style="1" customWidth="1"/>
    <col min="3338" max="3338" width="10.5" style="1" customWidth="1"/>
    <col min="3339" max="3339" width="9.25" style="1" customWidth="1"/>
    <col min="3340" max="3340" width="9.625" style="1" customWidth="1"/>
    <col min="3341" max="3341" width="8.5" style="1" bestFit="1" customWidth="1"/>
    <col min="3342" max="3581" width="8" style="1"/>
    <col min="3582" max="3584" width="2.75" style="1" customWidth="1"/>
    <col min="3585" max="3585" width="14.125" style="1" customWidth="1"/>
    <col min="3586" max="3586" width="6.375" style="1" customWidth="1"/>
    <col min="3587" max="3587" width="10.5" style="1" customWidth="1"/>
    <col min="3588" max="3588" width="19.25" style="1" customWidth="1"/>
    <col min="3589" max="3589" width="6.875" style="1" customWidth="1"/>
    <col min="3590" max="3590" width="4" style="1" customWidth="1"/>
    <col min="3591" max="3591" width="3.75" style="1" customWidth="1"/>
    <col min="3592" max="3592" width="4.875" style="1" customWidth="1"/>
    <col min="3593" max="3593" width="8.625" style="1" customWidth="1"/>
    <col min="3594" max="3594" width="10.5" style="1" customWidth="1"/>
    <col min="3595" max="3595" width="9.25" style="1" customWidth="1"/>
    <col min="3596" max="3596" width="9.625" style="1" customWidth="1"/>
    <col min="3597" max="3597" width="8.5" style="1" bestFit="1" customWidth="1"/>
    <col min="3598" max="3837" width="8" style="1"/>
    <col min="3838" max="3840" width="2.75" style="1" customWidth="1"/>
    <col min="3841" max="3841" width="14.125" style="1" customWidth="1"/>
    <col min="3842" max="3842" width="6.375" style="1" customWidth="1"/>
    <col min="3843" max="3843" width="10.5" style="1" customWidth="1"/>
    <col min="3844" max="3844" width="19.25" style="1" customWidth="1"/>
    <col min="3845" max="3845" width="6.875" style="1" customWidth="1"/>
    <col min="3846" max="3846" width="4" style="1" customWidth="1"/>
    <col min="3847" max="3847" width="3.75" style="1" customWidth="1"/>
    <col min="3848" max="3848" width="4.875" style="1" customWidth="1"/>
    <col min="3849" max="3849" width="8.625" style="1" customWidth="1"/>
    <col min="3850" max="3850" width="10.5" style="1" customWidth="1"/>
    <col min="3851" max="3851" width="9.25" style="1" customWidth="1"/>
    <col min="3852" max="3852" width="9.625" style="1" customWidth="1"/>
    <col min="3853" max="3853" width="8.5" style="1" bestFit="1" customWidth="1"/>
    <col min="3854" max="4093" width="8" style="1"/>
    <col min="4094" max="4096" width="2.75" style="1" customWidth="1"/>
    <col min="4097" max="4097" width="14.125" style="1" customWidth="1"/>
    <col min="4098" max="4098" width="6.375" style="1" customWidth="1"/>
    <col min="4099" max="4099" width="10.5" style="1" customWidth="1"/>
    <col min="4100" max="4100" width="19.25" style="1" customWidth="1"/>
    <col min="4101" max="4101" width="6.875" style="1" customWidth="1"/>
    <col min="4102" max="4102" width="4" style="1" customWidth="1"/>
    <col min="4103" max="4103" width="3.75" style="1" customWidth="1"/>
    <col min="4104" max="4104" width="4.875" style="1" customWidth="1"/>
    <col min="4105" max="4105" width="8.625" style="1" customWidth="1"/>
    <col min="4106" max="4106" width="10.5" style="1" customWidth="1"/>
    <col min="4107" max="4107" width="9.25" style="1" customWidth="1"/>
    <col min="4108" max="4108" width="9.625" style="1" customWidth="1"/>
    <col min="4109" max="4109" width="8.5" style="1" bestFit="1" customWidth="1"/>
    <col min="4110" max="4349" width="8" style="1"/>
    <col min="4350" max="4352" width="2.75" style="1" customWidth="1"/>
    <col min="4353" max="4353" width="14.125" style="1" customWidth="1"/>
    <col min="4354" max="4354" width="6.375" style="1" customWidth="1"/>
    <col min="4355" max="4355" width="10.5" style="1" customWidth="1"/>
    <col min="4356" max="4356" width="19.25" style="1" customWidth="1"/>
    <col min="4357" max="4357" width="6.875" style="1" customWidth="1"/>
    <col min="4358" max="4358" width="4" style="1" customWidth="1"/>
    <col min="4359" max="4359" width="3.75" style="1" customWidth="1"/>
    <col min="4360" max="4360" width="4.875" style="1" customWidth="1"/>
    <col min="4361" max="4361" width="8.625" style="1" customWidth="1"/>
    <col min="4362" max="4362" width="10.5" style="1" customWidth="1"/>
    <col min="4363" max="4363" width="9.25" style="1" customWidth="1"/>
    <col min="4364" max="4364" width="9.625" style="1" customWidth="1"/>
    <col min="4365" max="4365" width="8.5" style="1" bestFit="1" customWidth="1"/>
    <col min="4366" max="4605" width="8" style="1"/>
    <col min="4606" max="4608" width="2.75" style="1" customWidth="1"/>
    <col min="4609" max="4609" width="14.125" style="1" customWidth="1"/>
    <col min="4610" max="4610" width="6.375" style="1" customWidth="1"/>
    <col min="4611" max="4611" width="10.5" style="1" customWidth="1"/>
    <col min="4612" max="4612" width="19.25" style="1" customWidth="1"/>
    <col min="4613" max="4613" width="6.875" style="1" customWidth="1"/>
    <col min="4614" max="4614" width="4" style="1" customWidth="1"/>
    <col min="4615" max="4615" width="3.75" style="1" customWidth="1"/>
    <col min="4616" max="4616" width="4.875" style="1" customWidth="1"/>
    <col min="4617" max="4617" width="8.625" style="1" customWidth="1"/>
    <col min="4618" max="4618" width="10.5" style="1" customWidth="1"/>
    <col min="4619" max="4619" width="9.25" style="1" customWidth="1"/>
    <col min="4620" max="4620" width="9.625" style="1" customWidth="1"/>
    <col min="4621" max="4621" width="8.5" style="1" bestFit="1" customWidth="1"/>
    <col min="4622" max="4861" width="8" style="1"/>
    <col min="4862" max="4864" width="2.75" style="1" customWidth="1"/>
    <col min="4865" max="4865" width="14.125" style="1" customWidth="1"/>
    <col min="4866" max="4866" width="6.375" style="1" customWidth="1"/>
    <col min="4867" max="4867" width="10.5" style="1" customWidth="1"/>
    <col min="4868" max="4868" width="19.25" style="1" customWidth="1"/>
    <col min="4869" max="4869" width="6.875" style="1" customWidth="1"/>
    <col min="4870" max="4870" width="4" style="1" customWidth="1"/>
    <col min="4871" max="4871" width="3.75" style="1" customWidth="1"/>
    <col min="4872" max="4872" width="4.875" style="1" customWidth="1"/>
    <col min="4873" max="4873" width="8.625" style="1" customWidth="1"/>
    <col min="4874" max="4874" width="10.5" style="1" customWidth="1"/>
    <col min="4875" max="4875" width="9.25" style="1" customWidth="1"/>
    <col min="4876" max="4876" width="9.625" style="1" customWidth="1"/>
    <col min="4877" max="4877" width="8.5" style="1" bestFit="1" customWidth="1"/>
    <col min="4878" max="5117" width="8" style="1"/>
    <col min="5118" max="5120" width="2.75" style="1" customWidth="1"/>
    <col min="5121" max="5121" width="14.125" style="1" customWidth="1"/>
    <col min="5122" max="5122" width="6.375" style="1" customWidth="1"/>
    <col min="5123" max="5123" width="10.5" style="1" customWidth="1"/>
    <col min="5124" max="5124" width="19.25" style="1" customWidth="1"/>
    <col min="5125" max="5125" width="6.875" style="1" customWidth="1"/>
    <col min="5126" max="5126" width="4" style="1" customWidth="1"/>
    <col min="5127" max="5127" width="3.75" style="1" customWidth="1"/>
    <col min="5128" max="5128" width="4.875" style="1" customWidth="1"/>
    <col min="5129" max="5129" width="8.625" style="1" customWidth="1"/>
    <col min="5130" max="5130" width="10.5" style="1" customWidth="1"/>
    <col min="5131" max="5131" width="9.25" style="1" customWidth="1"/>
    <col min="5132" max="5132" width="9.625" style="1" customWidth="1"/>
    <col min="5133" max="5133" width="8.5" style="1" bestFit="1" customWidth="1"/>
    <col min="5134" max="5373" width="8" style="1"/>
    <col min="5374" max="5376" width="2.75" style="1" customWidth="1"/>
    <col min="5377" max="5377" width="14.125" style="1" customWidth="1"/>
    <col min="5378" max="5378" width="6.375" style="1" customWidth="1"/>
    <col min="5379" max="5379" width="10.5" style="1" customWidth="1"/>
    <col min="5380" max="5380" width="19.25" style="1" customWidth="1"/>
    <col min="5381" max="5381" width="6.875" style="1" customWidth="1"/>
    <col min="5382" max="5382" width="4" style="1" customWidth="1"/>
    <col min="5383" max="5383" width="3.75" style="1" customWidth="1"/>
    <col min="5384" max="5384" width="4.875" style="1" customWidth="1"/>
    <col min="5385" max="5385" width="8.625" style="1" customWidth="1"/>
    <col min="5386" max="5386" width="10.5" style="1" customWidth="1"/>
    <col min="5387" max="5387" width="9.25" style="1" customWidth="1"/>
    <col min="5388" max="5388" width="9.625" style="1" customWidth="1"/>
    <col min="5389" max="5389" width="8.5" style="1" bestFit="1" customWidth="1"/>
    <col min="5390" max="5629" width="8" style="1"/>
    <col min="5630" max="5632" width="2.75" style="1" customWidth="1"/>
    <col min="5633" max="5633" width="14.125" style="1" customWidth="1"/>
    <col min="5634" max="5634" width="6.375" style="1" customWidth="1"/>
    <col min="5635" max="5635" width="10.5" style="1" customWidth="1"/>
    <col min="5636" max="5636" width="19.25" style="1" customWidth="1"/>
    <col min="5637" max="5637" width="6.875" style="1" customWidth="1"/>
    <col min="5638" max="5638" width="4" style="1" customWidth="1"/>
    <col min="5639" max="5639" width="3.75" style="1" customWidth="1"/>
    <col min="5640" max="5640" width="4.875" style="1" customWidth="1"/>
    <col min="5641" max="5641" width="8.625" style="1" customWidth="1"/>
    <col min="5642" max="5642" width="10.5" style="1" customWidth="1"/>
    <col min="5643" max="5643" width="9.25" style="1" customWidth="1"/>
    <col min="5644" max="5644" width="9.625" style="1" customWidth="1"/>
    <col min="5645" max="5645" width="8.5" style="1" bestFit="1" customWidth="1"/>
    <col min="5646" max="5885" width="8" style="1"/>
    <col min="5886" max="5888" width="2.75" style="1" customWidth="1"/>
    <col min="5889" max="5889" width="14.125" style="1" customWidth="1"/>
    <col min="5890" max="5890" width="6.375" style="1" customWidth="1"/>
    <col min="5891" max="5891" width="10.5" style="1" customWidth="1"/>
    <col min="5892" max="5892" width="19.25" style="1" customWidth="1"/>
    <col min="5893" max="5893" width="6.875" style="1" customWidth="1"/>
    <col min="5894" max="5894" width="4" style="1" customWidth="1"/>
    <col min="5895" max="5895" width="3.75" style="1" customWidth="1"/>
    <col min="5896" max="5896" width="4.875" style="1" customWidth="1"/>
    <col min="5897" max="5897" width="8.625" style="1" customWidth="1"/>
    <col min="5898" max="5898" width="10.5" style="1" customWidth="1"/>
    <col min="5899" max="5899" width="9.25" style="1" customWidth="1"/>
    <col min="5900" max="5900" width="9.625" style="1" customWidth="1"/>
    <col min="5901" max="5901" width="8.5" style="1" bestFit="1" customWidth="1"/>
    <col min="5902" max="6141" width="8" style="1"/>
    <col min="6142" max="6144" width="2.75" style="1" customWidth="1"/>
    <col min="6145" max="6145" width="14.125" style="1" customWidth="1"/>
    <col min="6146" max="6146" width="6.375" style="1" customWidth="1"/>
    <col min="6147" max="6147" width="10.5" style="1" customWidth="1"/>
    <col min="6148" max="6148" width="19.25" style="1" customWidth="1"/>
    <col min="6149" max="6149" width="6.875" style="1" customWidth="1"/>
    <col min="6150" max="6150" width="4" style="1" customWidth="1"/>
    <col min="6151" max="6151" width="3.75" style="1" customWidth="1"/>
    <col min="6152" max="6152" width="4.875" style="1" customWidth="1"/>
    <col min="6153" max="6153" width="8.625" style="1" customWidth="1"/>
    <col min="6154" max="6154" width="10.5" style="1" customWidth="1"/>
    <col min="6155" max="6155" width="9.25" style="1" customWidth="1"/>
    <col min="6156" max="6156" width="9.625" style="1" customWidth="1"/>
    <col min="6157" max="6157" width="8.5" style="1" bestFit="1" customWidth="1"/>
    <col min="6158" max="6397" width="8" style="1"/>
    <col min="6398" max="6400" width="2.75" style="1" customWidth="1"/>
    <col min="6401" max="6401" width="14.125" style="1" customWidth="1"/>
    <col min="6402" max="6402" width="6.375" style="1" customWidth="1"/>
    <col min="6403" max="6403" width="10.5" style="1" customWidth="1"/>
    <col min="6404" max="6404" width="19.25" style="1" customWidth="1"/>
    <col min="6405" max="6405" width="6.875" style="1" customWidth="1"/>
    <col min="6406" max="6406" width="4" style="1" customWidth="1"/>
    <col min="6407" max="6407" width="3.75" style="1" customWidth="1"/>
    <col min="6408" max="6408" width="4.875" style="1" customWidth="1"/>
    <col min="6409" max="6409" width="8.625" style="1" customWidth="1"/>
    <col min="6410" max="6410" width="10.5" style="1" customWidth="1"/>
    <col min="6411" max="6411" width="9.25" style="1" customWidth="1"/>
    <col min="6412" max="6412" width="9.625" style="1" customWidth="1"/>
    <col min="6413" max="6413" width="8.5" style="1" bestFit="1" customWidth="1"/>
    <col min="6414" max="6653" width="8" style="1"/>
    <col min="6654" max="6656" width="2.75" style="1" customWidth="1"/>
    <col min="6657" max="6657" width="14.125" style="1" customWidth="1"/>
    <col min="6658" max="6658" width="6.375" style="1" customWidth="1"/>
    <col min="6659" max="6659" width="10.5" style="1" customWidth="1"/>
    <col min="6660" max="6660" width="19.25" style="1" customWidth="1"/>
    <col min="6661" max="6661" width="6.875" style="1" customWidth="1"/>
    <col min="6662" max="6662" width="4" style="1" customWidth="1"/>
    <col min="6663" max="6663" width="3.75" style="1" customWidth="1"/>
    <col min="6664" max="6664" width="4.875" style="1" customWidth="1"/>
    <col min="6665" max="6665" width="8.625" style="1" customWidth="1"/>
    <col min="6666" max="6666" width="10.5" style="1" customWidth="1"/>
    <col min="6667" max="6667" width="9.25" style="1" customWidth="1"/>
    <col min="6668" max="6668" width="9.625" style="1" customWidth="1"/>
    <col min="6669" max="6669" width="8.5" style="1" bestFit="1" customWidth="1"/>
    <col min="6670" max="6909" width="8" style="1"/>
    <col min="6910" max="6912" width="2.75" style="1" customWidth="1"/>
    <col min="6913" max="6913" width="14.125" style="1" customWidth="1"/>
    <col min="6914" max="6914" width="6.375" style="1" customWidth="1"/>
    <col min="6915" max="6915" width="10.5" style="1" customWidth="1"/>
    <col min="6916" max="6916" width="19.25" style="1" customWidth="1"/>
    <col min="6917" max="6917" width="6.875" style="1" customWidth="1"/>
    <col min="6918" max="6918" width="4" style="1" customWidth="1"/>
    <col min="6919" max="6919" width="3.75" style="1" customWidth="1"/>
    <col min="6920" max="6920" width="4.875" style="1" customWidth="1"/>
    <col min="6921" max="6921" width="8.625" style="1" customWidth="1"/>
    <col min="6922" max="6922" width="10.5" style="1" customWidth="1"/>
    <col min="6923" max="6923" width="9.25" style="1" customWidth="1"/>
    <col min="6924" max="6924" width="9.625" style="1" customWidth="1"/>
    <col min="6925" max="6925" width="8.5" style="1" bestFit="1" customWidth="1"/>
    <col min="6926" max="7165" width="8" style="1"/>
    <col min="7166" max="7168" width="2.75" style="1" customWidth="1"/>
    <col min="7169" max="7169" width="14.125" style="1" customWidth="1"/>
    <col min="7170" max="7170" width="6.375" style="1" customWidth="1"/>
    <col min="7171" max="7171" width="10.5" style="1" customWidth="1"/>
    <col min="7172" max="7172" width="19.25" style="1" customWidth="1"/>
    <col min="7173" max="7173" width="6.875" style="1" customWidth="1"/>
    <col min="7174" max="7174" width="4" style="1" customWidth="1"/>
    <col min="7175" max="7175" width="3.75" style="1" customWidth="1"/>
    <col min="7176" max="7176" width="4.875" style="1" customWidth="1"/>
    <col min="7177" max="7177" width="8.625" style="1" customWidth="1"/>
    <col min="7178" max="7178" width="10.5" style="1" customWidth="1"/>
    <col min="7179" max="7179" width="9.25" style="1" customWidth="1"/>
    <col min="7180" max="7180" width="9.625" style="1" customWidth="1"/>
    <col min="7181" max="7181" width="8.5" style="1" bestFit="1" customWidth="1"/>
    <col min="7182" max="7421" width="8" style="1"/>
    <col min="7422" max="7424" width="2.75" style="1" customWidth="1"/>
    <col min="7425" max="7425" width="14.125" style="1" customWidth="1"/>
    <col min="7426" max="7426" width="6.375" style="1" customWidth="1"/>
    <col min="7427" max="7427" width="10.5" style="1" customWidth="1"/>
    <col min="7428" max="7428" width="19.25" style="1" customWidth="1"/>
    <col min="7429" max="7429" width="6.875" style="1" customWidth="1"/>
    <col min="7430" max="7430" width="4" style="1" customWidth="1"/>
    <col min="7431" max="7431" width="3.75" style="1" customWidth="1"/>
    <col min="7432" max="7432" width="4.875" style="1" customWidth="1"/>
    <col min="7433" max="7433" width="8.625" style="1" customWidth="1"/>
    <col min="7434" max="7434" width="10.5" style="1" customWidth="1"/>
    <col min="7435" max="7435" width="9.25" style="1" customWidth="1"/>
    <col min="7436" max="7436" width="9.625" style="1" customWidth="1"/>
    <col min="7437" max="7437" width="8.5" style="1" bestFit="1" customWidth="1"/>
    <col min="7438" max="7677" width="8" style="1"/>
    <col min="7678" max="7680" width="2.75" style="1" customWidth="1"/>
    <col min="7681" max="7681" width="14.125" style="1" customWidth="1"/>
    <col min="7682" max="7682" width="6.375" style="1" customWidth="1"/>
    <col min="7683" max="7683" width="10.5" style="1" customWidth="1"/>
    <col min="7684" max="7684" width="19.25" style="1" customWidth="1"/>
    <col min="7685" max="7685" width="6.875" style="1" customWidth="1"/>
    <col min="7686" max="7686" width="4" style="1" customWidth="1"/>
    <col min="7687" max="7687" width="3.75" style="1" customWidth="1"/>
    <col min="7688" max="7688" width="4.875" style="1" customWidth="1"/>
    <col min="7689" max="7689" width="8.625" style="1" customWidth="1"/>
    <col min="7690" max="7690" width="10.5" style="1" customWidth="1"/>
    <col min="7691" max="7691" width="9.25" style="1" customWidth="1"/>
    <col min="7692" max="7692" width="9.625" style="1" customWidth="1"/>
    <col min="7693" max="7693" width="8.5" style="1" bestFit="1" customWidth="1"/>
    <col min="7694" max="7933" width="8" style="1"/>
    <col min="7934" max="7936" width="2.75" style="1" customWidth="1"/>
    <col min="7937" max="7937" width="14.125" style="1" customWidth="1"/>
    <col min="7938" max="7938" width="6.375" style="1" customWidth="1"/>
    <col min="7939" max="7939" width="10.5" style="1" customWidth="1"/>
    <col min="7940" max="7940" width="19.25" style="1" customWidth="1"/>
    <col min="7941" max="7941" width="6.875" style="1" customWidth="1"/>
    <col min="7942" max="7942" width="4" style="1" customWidth="1"/>
    <col min="7943" max="7943" width="3.75" style="1" customWidth="1"/>
    <col min="7944" max="7944" width="4.875" style="1" customWidth="1"/>
    <col min="7945" max="7945" width="8.625" style="1" customWidth="1"/>
    <col min="7946" max="7946" width="10.5" style="1" customWidth="1"/>
    <col min="7947" max="7947" width="9.25" style="1" customWidth="1"/>
    <col min="7948" max="7948" width="9.625" style="1" customWidth="1"/>
    <col min="7949" max="7949" width="8.5" style="1" bestFit="1" customWidth="1"/>
    <col min="7950" max="8189" width="8" style="1"/>
    <col min="8190" max="8192" width="2.75" style="1" customWidth="1"/>
    <col min="8193" max="8193" width="14.125" style="1" customWidth="1"/>
    <col min="8194" max="8194" width="6.375" style="1" customWidth="1"/>
    <col min="8195" max="8195" width="10.5" style="1" customWidth="1"/>
    <col min="8196" max="8196" width="19.25" style="1" customWidth="1"/>
    <col min="8197" max="8197" width="6.875" style="1" customWidth="1"/>
    <col min="8198" max="8198" width="4" style="1" customWidth="1"/>
    <col min="8199" max="8199" width="3.75" style="1" customWidth="1"/>
    <col min="8200" max="8200" width="4.875" style="1" customWidth="1"/>
    <col min="8201" max="8201" width="8.625" style="1" customWidth="1"/>
    <col min="8202" max="8202" width="10.5" style="1" customWidth="1"/>
    <col min="8203" max="8203" width="9.25" style="1" customWidth="1"/>
    <col min="8204" max="8204" width="9.625" style="1" customWidth="1"/>
    <col min="8205" max="8205" width="8.5" style="1" bestFit="1" customWidth="1"/>
    <col min="8206" max="8445" width="8" style="1"/>
    <col min="8446" max="8448" width="2.75" style="1" customWidth="1"/>
    <col min="8449" max="8449" width="14.125" style="1" customWidth="1"/>
    <col min="8450" max="8450" width="6.375" style="1" customWidth="1"/>
    <col min="8451" max="8451" width="10.5" style="1" customWidth="1"/>
    <col min="8452" max="8452" width="19.25" style="1" customWidth="1"/>
    <col min="8453" max="8453" width="6.875" style="1" customWidth="1"/>
    <col min="8454" max="8454" width="4" style="1" customWidth="1"/>
    <col min="8455" max="8455" width="3.75" style="1" customWidth="1"/>
    <col min="8456" max="8456" width="4.875" style="1" customWidth="1"/>
    <col min="8457" max="8457" width="8.625" style="1" customWidth="1"/>
    <col min="8458" max="8458" width="10.5" style="1" customWidth="1"/>
    <col min="8459" max="8459" width="9.25" style="1" customWidth="1"/>
    <col min="8460" max="8460" width="9.625" style="1" customWidth="1"/>
    <col min="8461" max="8461" width="8.5" style="1" bestFit="1" customWidth="1"/>
    <col min="8462" max="8701" width="8" style="1"/>
    <col min="8702" max="8704" width="2.75" style="1" customWidth="1"/>
    <col min="8705" max="8705" width="14.125" style="1" customWidth="1"/>
    <col min="8706" max="8706" width="6.375" style="1" customWidth="1"/>
    <col min="8707" max="8707" width="10.5" style="1" customWidth="1"/>
    <col min="8708" max="8708" width="19.25" style="1" customWidth="1"/>
    <col min="8709" max="8709" width="6.875" style="1" customWidth="1"/>
    <col min="8710" max="8710" width="4" style="1" customWidth="1"/>
    <col min="8711" max="8711" width="3.75" style="1" customWidth="1"/>
    <col min="8712" max="8712" width="4.875" style="1" customWidth="1"/>
    <col min="8713" max="8713" width="8.625" style="1" customWidth="1"/>
    <col min="8714" max="8714" width="10.5" style="1" customWidth="1"/>
    <col min="8715" max="8715" width="9.25" style="1" customWidth="1"/>
    <col min="8716" max="8716" width="9.625" style="1" customWidth="1"/>
    <col min="8717" max="8717" width="8.5" style="1" bestFit="1" customWidth="1"/>
    <col min="8718" max="8957" width="8" style="1"/>
    <col min="8958" max="8960" width="2.75" style="1" customWidth="1"/>
    <col min="8961" max="8961" width="14.125" style="1" customWidth="1"/>
    <col min="8962" max="8962" width="6.375" style="1" customWidth="1"/>
    <col min="8963" max="8963" width="10.5" style="1" customWidth="1"/>
    <col min="8964" max="8964" width="19.25" style="1" customWidth="1"/>
    <col min="8965" max="8965" width="6.875" style="1" customWidth="1"/>
    <col min="8966" max="8966" width="4" style="1" customWidth="1"/>
    <col min="8967" max="8967" width="3.75" style="1" customWidth="1"/>
    <col min="8968" max="8968" width="4.875" style="1" customWidth="1"/>
    <col min="8969" max="8969" width="8.625" style="1" customWidth="1"/>
    <col min="8970" max="8970" width="10.5" style="1" customWidth="1"/>
    <col min="8971" max="8971" width="9.25" style="1" customWidth="1"/>
    <col min="8972" max="8972" width="9.625" style="1" customWidth="1"/>
    <col min="8973" max="8973" width="8.5" style="1" bestFit="1" customWidth="1"/>
    <col min="8974" max="9213" width="8" style="1"/>
    <col min="9214" max="9216" width="2.75" style="1" customWidth="1"/>
    <col min="9217" max="9217" width="14.125" style="1" customWidth="1"/>
    <col min="9218" max="9218" width="6.375" style="1" customWidth="1"/>
    <col min="9219" max="9219" width="10.5" style="1" customWidth="1"/>
    <col min="9220" max="9220" width="19.25" style="1" customWidth="1"/>
    <col min="9221" max="9221" width="6.875" style="1" customWidth="1"/>
    <col min="9222" max="9222" width="4" style="1" customWidth="1"/>
    <col min="9223" max="9223" width="3.75" style="1" customWidth="1"/>
    <col min="9224" max="9224" width="4.875" style="1" customWidth="1"/>
    <col min="9225" max="9225" width="8.625" style="1" customWidth="1"/>
    <col min="9226" max="9226" width="10.5" style="1" customWidth="1"/>
    <col min="9227" max="9227" width="9.25" style="1" customWidth="1"/>
    <col min="9228" max="9228" width="9.625" style="1" customWidth="1"/>
    <col min="9229" max="9229" width="8.5" style="1" bestFit="1" customWidth="1"/>
    <col min="9230" max="9469" width="8" style="1"/>
    <col min="9470" max="9472" width="2.75" style="1" customWidth="1"/>
    <col min="9473" max="9473" width="14.125" style="1" customWidth="1"/>
    <col min="9474" max="9474" width="6.375" style="1" customWidth="1"/>
    <col min="9475" max="9475" width="10.5" style="1" customWidth="1"/>
    <col min="9476" max="9476" width="19.25" style="1" customWidth="1"/>
    <col min="9477" max="9477" width="6.875" style="1" customWidth="1"/>
    <col min="9478" max="9478" width="4" style="1" customWidth="1"/>
    <col min="9479" max="9479" width="3.75" style="1" customWidth="1"/>
    <col min="9480" max="9480" width="4.875" style="1" customWidth="1"/>
    <col min="9481" max="9481" width="8.625" style="1" customWidth="1"/>
    <col min="9482" max="9482" width="10.5" style="1" customWidth="1"/>
    <col min="9483" max="9483" width="9.25" style="1" customWidth="1"/>
    <col min="9484" max="9484" width="9.625" style="1" customWidth="1"/>
    <col min="9485" max="9485" width="8.5" style="1" bestFit="1" customWidth="1"/>
    <col min="9486" max="9725" width="8" style="1"/>
    <col min="9726" max="9728" width="2.75" style="1" customWidth="1"/>
    <col min="9729" max="9729" width="14.125" style="1" customWidth="1"/>
    <col min="9730" max="9730" width="6.375" style="1" customWidth="1"/>
    <col min="9731" max="9731" width="10.5" style="1" customWidth="1"/>
    <col min="9732" max="9732" width="19.25" style="1" customWidth="1"/>
    <col min="9733" max="9733" width="6.875" style="1" customWidth="1"/>
    <col min="9734" max="9734" width="4" style="1" customWidth="1"/>
    <col min="9735" max="9735" width="3.75" style="1" customWidth="1"/>
    <col min="9736" max="9736" width="4.875" style="1" customWidth="1"/>
    <col min="9737" max="9737" width="8.625" style="1" customWidth="1"/>
    <col min="9738" max="9738" width="10.5" style="1" customWidth="1"/>
    <col min="9739" max="9739" width="9.25" style="1" customWidth="1"/>
    <col min="9740" max="9740" width="9.625" style="1" customWidth="1"/>
    <col min="9741" max="9741" width="8.5" style="1" bestFit="1" customWidth="1"/>
    <col min="9742" max="9981" width="8" style="1"/>
    <col min="9982" max="9984" width="2.75" style="1" customWidth="1"/>
    <col min="9985" max="9985" width="14.125" style="1" customWidth="1"/>
    <col min="9986" max="9986" width="6.375" style="1" customWidth="1"/>
    <col min="9987" max="9987" width="10.5" style="1" customWidth="1"/>
    <col min="9988" max="9988" width="19.25" style="1" customWidth="1"/>
    <col min="9989" max="9989" width="6.875" style="1" customWidth="1"/>
    <col min="9990" max="9990" width="4" style="1" customWidth="1"/>
    <col min="9991" max="9991" width="3.75" style="1" customWidth="1"/>
    <col min="9992" max="9992" width="4.875" style="1" customWidth="1"/>
    <col min="9993" max="9993" width="8.625" style="1" customWidth="1"/>
    <col min="9994" max="9994" width="10.5" style="1" customWidth="1"/>
    <col min="9995" max="9995" width="9.25" style="1" customWidth="1"/>
    <col min="9996" max="9996" width="9.625" style="1" customWidth="1"/>
    <col min="9997" max="9997" width="8.5" style="1" bestFit="1" customWidth="1"/>
    <col min="9998" max="10237" width="8" style="1"/>
    <col min="10238" max="10240" width="2.75" style="1" customWidth="1"/>
    <col min="10241" max="10241" width="14.125" style="1" customWidth="1"/>
    <col min="10242" max="10242" width="6.375" style="1" customWidth="1"/>
    <col min="10243" max="10243" width="10.5" style="1" customWidth="1"/>
    <col min="10244" max="10244" width="19.25" style="1" customWidth="1"/>
    <col min="10245" max="10245" width="6.875" style="1" customWidth="1"/>
    <col min="10246" max="10246" width="4" style="1" customWidth="1"/>
    <col min="10247" max="10247" width="3.75" style="1" customWidth="1"/>
    <col min="10248" max="10248" width="4.875" style="1" customWidth="1"/>
    <col min="10249" max="10249" width="8.625" style="1" customWidth="1"/>
    <col min="10250" max="10250" width="10.5" style="1" customWidth="1"/>
    <col min="10251" max="10251" width="9.25" style="1" customWidth="1"/>
    <col min="10252" max="10252" width="9.625" style="1" customWidth="1"/>
    <col min="10253" max="10253" width="8.5" style="1" bestFit="1" customWidth="1"/>
    <col min="10254" max="10493" width="8" style="1"/>
    <col min="10494" max="10496" width="2.75" style="1" customWidth="1"/>
    <col min="10497" max="10497" width="14.125" style="1" customWidth="1"/>
    <col min="10498" max="10498" width="6.375" style="1" customWidth="1"/>
    <col min="10499" max="10499" width="10.5" style="1" customWidth="1"/>
    <col min="10500" max="10500" width="19.25" style="1" customWidth="1"/>
    <col min="10501" max="10501" width="6.875" style="1" customWidth="1"/>
    <col min="10502" max="10502" width="4" style="1" customWidth="1"/>
    <col min="10503" max="10503" width="3.75" style="1" customWidth="1"/>
    <col min="10504" max="10504" width="4.875" style="1" customWidth="1"/>
    <col min="10505" max="10505" width="8.625" style="1" customWidth="1"/>
    <col min="10506" max="10506" width="10.5" style="1" customWidth="1"/>
    <col min="10507" max="10507" width="9.25" style="1" customWidth="1"/>
    <col min="10508" max="10508" width="9.625" style="1" customWidth="1"/>
    <col min="10509" max="10509" width="8.5" style="1" bestFit="1" customWidth="1"/>
    <col min="10510" max="10749" width="8" style="1"/>
    <col min="10750" max="10752" width="2.75" style="1" customWidth="1"/>
    <col min="10753" max="10753" width="14.125" style="1" customWidth="1"/>
    <col min="10754" max="10754" width="6.375" style="1" customWidth="1"/>
    <col min="10755" max="10755" width="10.5" style="1" customWidth="1"/>
    <col min="10756" max="10756" width="19.25" style="1" customWidth="1"/>
    <col min="10757" max="10757" width="6.875" style="1" customWidth="1"/>
    <col min="10758" max="10758" width="4" style="1" customWidth="1"/>
    <col min="10759" max="10759" width="3.75" style="1" customWidth="1"/>
    <col min="10760" max="10760" width="4.875" style="1" customWidth="1"/>
    <col min="10761" max="10761" width="8.625" style="1" customWidth="1"/>
    <col min="10762" max="10762" width="10.5" style="1" customWidth="1"/>
    <col min="10763" max="10763" width="9.25" style="1" customWidth="1"/>
    <col min="10764" max="10764" width="9.625" style="1" customWidth="1"/>
    <col min="10765" max="10765" width="8.5" style="1" bestFit="1" customWidth="1"/>
    <col min="10766" max="11005" width="8" style="1"/>
    <col min="11006" max="11008" width="2.75" style="1" customWidth="1"/>
    <col min="11009" max="11009" width="14.125" style="1" customWidth="1"/>
    <col min="11010" max="11010" width="6.375" style="1" customWidth="1"/>
    <col min="11011" max="11011" width="10.5" style="1" customWidth="1"/>
    <col min="11012" max="11012" width="19.25" style="1" customWidth="1"/>
    <col min="11013" max="11013" width="6.875" style="1" customWidth="1"/>
    <col min="11014" max="11014" width="4" style="1" customWidth="1"/>
    <col min="11015" max="11015" width="3.75" style="1" customWidth="1"/>
    <col min="11016" max="11016" width="4.875" style="1" customWidth="1"/>
    <col min="11017" max="11017" width="8.625" style="1" customWidth="1"/>
    <col min="11018" max="11018" width="10.5" style="1" customWidth="1"/>
    <col min="11019" max="11019" width="9.25" style="1" customWidth="1"/>
    <col min="11020" max="11020" width="9.625" style="1" customWidth="1"/>
    <col min="11021" max="11021" width="8.5" style="1" bestFit="1" customWidth="1"/>
    <col min="11022" max="11261" width="8" style="1"/>
    <col min="11262" max="11264" width="2.75" style="1" customWidth="1"/>
    <col min="11265" max="11265" width="14.125" style="1" customWidth="1"/>
    <col min="11266" max="11266" width="6.375" style="1" customWidth="1"/>
    <col min="11267" max="11267" width="10.5" style="1" customWidth="1"/>
    <col min="11268" max="11268" width="19.25" style="1" customWidth="1"/>
    <col min="11269" max="11269" width="6.875" style="1" customWidth="1"/>
    <col min="11270" max="11270" width="4" style="1" customWidth="1"/>
    <col min="11271" max="11271" width="3.75" style="1" customWidth="1"/>
    <col min="11272" max="11272" width="4.875" style="1" customWidth="1"/>
    <col min="11273" max="11273" width="8.625" style="1" customWidth="1"/>
    <col min="11274" max="11274" width="10.5" style="1" customWidth="1"/>
    <col min="11275" max="11275" width="9.25" style="1" customWidth="1"/>
    <col min="11276" max="11276" width="9.625" style="1" customWidth="1"/>
    <col min="11277" max="11277" width="8.5" style="1" bestFit="1" customWidth="1"/>
    <col min="11278" max="11517" width="8" style="1"/>
    <col min="11518" max="11520" width="2.75" style="1" customWidth="1"/>
    <col min="11521" max="11521" width="14.125" style="1" customWidth="1"/>
    <col min="11522" max="11522" width="6.375" style="1" customWidth="1"/>
    <col min="11523" max="11523" width="10.5" style="1" customWidth="1"/>
    <col min="11524" max="11524" width="19.25" style="1" customWidth="1"/>
    <col min="11525" max="11525" width="6.875" style="1" customWidth="1"/>
    <col min="11526" max="11526" width="4" style="1" customWidth="1"/>
    <col min="11527" max="11527" width="3.75" style="1" customWidth="1"/>
    <col min="11528" max="11528" width="4.875" style="1" customWidth="1"/>
    <col min="11529" max="11529" width="8.625" style="1" customWidth="1"/>
    <col min="11530" max="11530" width="10.5" style="1" customWidth="1"/>
    <col min="11531" max="11531" width="9.25" style="1" customWidth="1"/>
    <col min="11532" max="11532" width="9.625" style="1" customWidth="1"/>
    <col min="11533" max="11533" width="8.5" style="1" bestFit="1" customWidth="1"/>
    <col min="11534" max="11773" width="8" style="1"/>
    <col min="11774" max="11776" width="2.75" style="1" customWidth="1"/>
    <col min="11777" max="11777" width="14.125" style="1" customWidth="1"/>
    <col min="11778" max="11778" width="6.375" style="1" customWidth="1"/>
    <col min="11779" max="11779" width="10.5" style="1" customWidth="1"/>
    <col min="11780" max="11780" width="19.25" style="1" customWidth="1"/>
    <col min="11781" max="11781" width="6.875" style="1" customWidth="1"/>
    <col min="11782" max="11782" width="4" style="1" customWidth="1"/>
    <col min="11783" max="11783" width="3.75" style="1" customWidth="1"/>
    <col min="11784" max="11784" width="4.875" style="1" customWidth="1"/>
    <col min="11785" max="11785" width="8.625" style="1" customWidth="1"/>
    <col min="11786" max="11786" width="10.5" style="1" customWidth="1"/>
    <col min="11787" max="11787" width="9.25" style="1" customWidth="1"/>
    <col min="11788" max="11788" width="9.625" style="1" customWidth="1"/>
    <col min="11789" max="11789" width="8.5" style="1" bestFit="1" customWidth="1"/>
    <col min="11790" max="12029" width="8" style="1"/>
    <col min="12030" max="12032" width="2.75" style="1" customWidth="1"/>
    <col min="12033" max="12033" width="14.125" style="1" customWidth="1"/>
    <col min="12034" max="12034" width="6.375" style="1" customWidth="1"/>
    <col min="12035" max="12035" width="10.5" style="1" customWidth="1"/>
    <col min="12036" max="12036" width="19.25" style="1" customWidth="1"/>
    <col min="12037" max="12037" width="6.875" style="1" customWidth="1"/>
    <col min="12038" max="12038" width="4" style="1" customWidth="1"/>
    <col min="12039" max="12039" width="3.75" style="1" customWidth="1"/>
    <col min="12040" max="12040" width="4.875" style="1" customWidth="1"/>
    <col min="12041" max="12041" width="8.625" style="1" customWidth="1"/>
    <col min="12042" max="12042" width="10.5" style="1" customWidth="1"/>
    <col min="12043" max="12043" width="9.25" style="1" customWidth="1"/>
    <col min="12044" max="12044" width="9.625" style="1" customWidth="1"/>
    <col min="12045" max="12045" width="8.5" style="1" bestFit="1" customWidth="1"/>
    <col min="12046" max="12285" width="8" style="1"/>
    <col min="12286" max="12288" width="2.75" style="1" customWidth="1"/>
    <col min="12289" max="12289" width="14.125" style="1" customWidth="1"/>
    <col min="12290" max="12290" width="6.375" style="1" customWidth="1"/>
    <col min="12291" max="12291" width="10.5" style="1" customWidth="1"/>
    <col min="12292" max="12292" width="19.25" style="1" customWidth="1"/>
    <col min="12293" max="12293" width="6.875" style="1" customWidth="1"/>
    <col min="12294" max="12294" width="4" style="1" customWidth="1"/>
    <col min="12295" max="12295" width="3.75" style="1" customWidth="1"/>
    <col min="12296" max="12296" width="4.875" style="1" customWidth="1"/>
    <col min="12297" max="12297" width="8.625" style="1" customWidth="1"/>
    <col min="12298" max="12298" width="10.5" style="1" customWidth="1"/>
    <col min="12299" max="12299" width="9.25" style="1" customWidth="1"/>
    <col min="12300" max="12300" width="9.625" style="1" customWidth="1"/>
    <col min="12301" max="12301" width="8.5" style="1" bestFit="1" customWidth="1"/>
    <col min="12302" max="12541" width="8" style="1"/>
    <col min="12542" max="12544" width="2.75" style="1" customWidth="1"/>
    <col min="12545" max="12545" width="14.125" style="1" customWidth="1"/>
    <col min="12546" max="12546" width="6.375" style="1" customWidth="1"/>
    <col min="12547" max="12547" width="10.5" style="1" customWidth="1"/>
    <col min="12548" max="12548" width="19.25" style="1" customWidth="1"/>
    <col min="12549" max="12549" width="6.875" style="1" customWidth="1"/>
    <col min="12550" max="12550" width="4" style="1" customWidth="1"/>
    <col min="12551" max="12551" width="3.75" style="1" customWidth="1"/>
    <col min="12552" max="12552" width="4.875" style="1" customWidth="1"/>
    <col min="12553" max="12553" width="8.625" style="1" customWidth="1"/>
    <col min="12554" max="12554" width="10.5" style="1" customWidth="1"/>
    <col min="12555" max="12555" width="9.25" style="1" customWidth="1"/>
    <col min="12556" max="12556" width="9.625" style="1" customWidth="1"/>
    <col min="12557" max="12557" width="8.5" style="1" bestFit="1" customWidth="1"/>
    <col min="12558" max="12797" width="8" style="1"/>
    <col min="12798" max="12800" width="2.75" style="1" customWidth="1"/>
    <col min="12801" max="12801" width="14.125" style="1" customWidth="1"/>
    <col min="12802" max="12802" width="6.375" style="1" customWidth="1"/>
    <col min="12803" max="12803" width="10.5" style="1" customWidth="1"/>
    <col min="12804" max="12804" width="19.25" style="1" customWidth="1"/>
    <col min="12805" max="12805" width="6.875" style="1" customWidth="1"/>
    <col min="12806" max="12806" width="4" style="1" customWidth="1"/>
    <col min="12807" max="12807" width="3.75" style="1" customWidth="1"/>
    <col min="12808" max="12808" width="4.875" style="1" customWidth="1"/>
    <col min="12809" max="12809" width="8.625" style="1" customWidth="1"/>
    <col min="12810" max="12810" width="10.5" style="1" customWidth="1"/>
    <col min="12811" max="12811" width="9.25" style="1" customWidth="1"/>
    <col min="12812" max="12812" width="9.625" style="1" customWidth="1"/>
    <col min="12813" max="12813" width="8.5" style="1" bestFit="1" customWidth="1"/>
    <col min="12814" max="13053" width="8" style="1"/>
    <col min="13054" max="13056" width="2.75" style="1" customWidth="1"/>
    <col min="13057" max="13057" width="14.125" style="1" customWidth="1"/>
    <col min="13058" max="13058" width="6.375" style="1" customWidth="1"/>
    <col min="13059" max="13059" width="10.5" style="1" customWidth="1"/>
    <col min="13060" max="13060" width="19.25" style="1" customWidth="1"/>
    <col min="13061" max="13061" width="6.875" style="1" customWidth="1"/>
    <col min="13062" max="13062" width="4" style="1" customWidth="1"/>
    <col min="13063" max="13063" width="3.75" style="1" customWidth="1"/>
    <col min="13064" max="13064" width="4.875" style="1" customWidth="1"/>
    <col min="13065" max="13065" width="8.625" style="1" customWidth="1"/>
    <col min="13066" max="13066" width="10.5" style="1" customWidth="1"/>
    <col min="13067" max="13067" width="9.25" style="1" customWidth="1"/>
    <col min="13068" max="13068" width="9.625" style="1" customWidth="1"/>
    <col min="13069" max="13069" width="8.5" style="1" bestFit="1" customWidth="1"/>
    <col min="13070" max="13309" width="8" style="1"/>
    <col min="13310" max="13312" width="2.75" style="1" customWidth="1"/>
    <col min="13313" max="13313" width="14.125" style="1" customWidth="1"/>
    <col min="13314" max="13314" width="6.375" style="1" customWidth="1"/>
    <col min="13315" max="13315" width="10.5" style="1" customWidth="1"/>
    <col min="13316" max="13316" width="19.25" style="1" customWidth="1"/>
    <col min="13317" max="13317" width="6.875" style="1" customWidth="1"/>
    <col min="13318" max="13318" width="4" style="1" customWidth="1"/>
    <col min="13319" max="13319" width="3.75" style="1" customWidth="1"/>
    <col min="13320" max="13320" width="4.875" style="1" customWidth="1"/>
    <col min="13321" max="13321" width="8.625" style="1" customWidth="1"/>
    <col min="13322" max="13322" width="10.5" style="1" customWidth="1"/>
    <col min="13323" max="13323" width="9.25" style="1" customWidth="1"/>
    <col min="13324" max="13324" width="9.625" style="1" customWidth="1"/>
    <col min="13325" max="13325" width="8.5" style="1" bestFit="1" customWidth="1"/>
    <col min="13326" max="13565" width="8" style="1"/>
    <col min="13566" max="13568" width="2.75" style="1" customWidth="1"/>
    <col min="13569" max="13569" width="14.125" style="1" customWidth="1"/>
    <col min="13570" max="13570" width="6.375" style="1" customWidth="1"/>
    <col min="13571" max="13571" width="10.5" style="1" customWidth="1"/>
    <col min="13572" max="13572" width="19.25" style="1" customWidth="1"/>
    <col min="13573" max="13573" width="6.875" style="1" customWidth="1"/>
    <col min="13574" max="13574" width="4" style="1" customWidth="1"/>
    <col min="13575" max="13575" width="3.75" style="1" customWidth="1"/>
    <col min="13576" max="13576" width="4.875" style="1" customWidth="1"/>
    <col min="13577" max="13577" width="8.625" style="1" customWidth="1"/>
    <col min="13578" max="13578" width="10.5" style="1" customWidth="1"/>
    <col min="13579" max="13579" width="9.25" style="1" customWidth="1"/>
    <col min="13580" max="13580" width="9.625" style="1" customWidth="1"/>
    <col min="13581" max="13581" width="8.5" style="1" bestFit="1" customWidth="1"/>
    <col min="13582" max="13821" width="8" style="1"/>
    <col min="13822" max="13824" width="2.75" style="1" customWidth="1"/>
    <col min="13825" max="13825" width="14.125" style="1" customWidth="1"/>
    <col min="13826" max="13826" width="6.375" style="1" customWidth="1"/>
    <col min="13827" max="13827" width="10.5" style="1" customWidth="1"/>
    <col min="13828" max="13828" width="19.25" style="1" customWidth="1"/>
    <col min="13829" max="13829" width="6.875" style="1" customWidth="1"/>
    <col min="13830" max="13830" width="4" style="1" customWidth="1"/>
    <col min="13831" max="13831" width="3.75" style="1" customWidth="1"/>
    <col min="13832" max="13832" width="4.875" style="1" customWidth="1"/>
    <col min="13833" max="13833" width="8.625" style="1" customWidth="1"/>
    <col min="13834" max="13834" width="10.5" style="1" customWidth="1"/>
    <col min="13835" max="13835" width="9.25" style="1" customWidth="1"/>
    <col min="13836" max="13836" width="9.625" style="1" customWidth="1"/>
    <col min="13837" max="13837" width="8.5" style="1" bestFit="1" customWidth="1"/>
    <col min="13838" max="14077" width="8" style="1"/>
    <col min="14078" max="14080" width="2.75" style="1" customWidth="1"/>
    <col min="14081" max="14081" width="14.125" style="1" customWidth="1"/>
    <col min="14082" max="14082" width="6.375" style="1" customWidth="1"/>
    <col min="14083" max="14083" width="10.5" style="1" customWidth="1"/>
    <col min="14084" max="14084" width="19.25" style="1" customWidth="1"/>
    <col min="14085" max="14085" width="6.875" style="1" customWidth="1"/>
    <col min="14086" max="14086" width="4" style="1" customWidth="1"/>
    <col min="14087" max="14087" width="3.75" style="1" customWidth="1"/>
    <col min="14088" max="14088" width="4.875" style="1" customWidth="1"/>
    <col min="14089" max="14089" width="8.625" style="1" customWidth="1"/>
    <col min="14090" max="14090" width="10.5" style="1" customWidth="1"/>
    <col min="14091" max="14091" width="9.25" style="1" customWidth="1"/>
    <col min="14092" max="14092" width="9.625" style="1" customWidth="1"/>
    <col min="14093" max="14093" width="8.5" style="1" bestFit="1" customWidth="1"/>
    <col min="14094" max="14333" width="8" style="1"/>
    <col min="14334" max="14336" width="2.75" style="1" customWidth="1"/>
    <col min="14337" max="14337" width="14.125" style="1" customWidth="1"/>
    <col min="14338" max="14338" width="6.375" style="1" customWidth="1"/>
    <col min="14339" max="14339" width="10.5" style="1" customWidth="1"/>
    <col min="14340" max="14340" width="19.25" style="1" customWidth="1"/>
    <col min="14341" max="14341" width="6.875" style="1" customWidth="1"/>
    <col min="14342" max="14342" width="4" style="1" customWidth="1"/>
    <col min="14343" max="14343" width="3.75" style="1" customWidth="1"/>
    <col min="14344" max="14344" width="4.875" style="1" customWidth="1"/>
    <col min="14345" max="14345" width="8.625" style="1" customWidth="1"/>
    <col min="14346" max="14346" width="10.5" style="1" customWidth="1"/>
    <col min="14347" max="14347" width="9.25" style="1" customWidth="1"/>
    <col min="14348" max="14348" width="9.625" style="1" customWidth="1"/>
    <col min="14349" max="14349" width="8.5" style="1" bestFit="1" customWidth="1"/>
    <col min="14350" max="14589" width="8" style="1"/>
    <col min="14590" max="14592" width="2.75" style="1" customWidth="1"/>
    <col min="14593" max="14593" width="14.125" style="1" customWidth="1"/>
    <col min="14594" max="14594" width="6.375" style="1" customWidth="1"/>
    <col min="14595" max="14595" width="10.5" style="1" customWidth="1"/>
    <col min="14596" max="14596" width="19.25" style="1" customWidth="1"/>
    <col min="14597" max="14597" width="6.875" style="1" customWidth="1"/>
    <col min="14598" max="14598" width="4" style="1" customWidth="1"/>
    <col min="14599" max="14599" width="3.75" style="1" customWidth="1"/>
    <col min="14600" max="14600" width="4.875" style="1" customWidth="1"/>
    <col min="14601" max="14601" width="8.625" style="1" customWidth="1"/>
    <col min="14602" max="14602" width="10.5" style="1" customWidth="1"/>
    <col min="14603" max="14603" width="9.25" style="1" customWidth="1"/>
    <col min="14604" max="14604" width="9.625" style="1" customWidth="1"/>
    <col min="14605" max="14605" width="8.5" style="1" bestFit="1" customWidth="1"/>
    <col min="14606" max="14845" width="8" style="1"/>
    <col min="14846" max="14848" width="2.75" style="1" customWidth="1"/>
    <col min="14849" max="14849" width="14.125" style="1" customWidth="1"/>
    <col min="14850" max="14850" width="6.375" style="1" customWidth="1"/>
    <col min="14851" max="14851" width="10.5" style="1" customWidth="1"/>
    <col min="14852" max="14852" width="19.25" style="1" customWidth="1"/>
    <col min="14853" max="14853" width="6.875" style="1" customWidth="1"/>
    <col min="14854" max="14854" width="4" style="1" customWidth="1"/>
    <col min="14855" max="14855" width="3.75" style="1" customWidth="1"/>
    <col min="14856" max="14856" width="4.875" style="1" customWidth="1"/>
    <col min="14857" max="14857" width="8.625" style="1" customWidth="1"/>
    <col min="14858" max="14858" width="10.5" style="1" customWidth="1"/>
    <col min="14859" max="14859" width="9.25" style="1" customWidth="1"/>
    <col min="14860" max="14860" width="9.625" style="1" customWidth="1"/>
    <col min="14861" max="14861" width="8.5" style="1" bestFit="1" customWidth="1"/>
    <col min="14862" max="15101" width="8" style="1"/>
    <col min="15102" max="15104" width="2.75" style="1" customWidth="1"/>
    <col min="15105" max="15105" width="14.125" style="1" customWidth="1"/>
    <col min="15106" max="15106" width="6.375" style="1" customWidth="1"/>
    <col min="15107" max="15107" width="10.5" style="1" customWidth="1"/>
    <col min="15108" max="15108" width="19.25" style="1" customWidth="1"/>
    <col min="15109" max="15109" width="6.875" style="1" customWidth="1"/>
    <col min="15110" max="15110" width="4" style="1" customWidth="1"/>
    <col min="15111" max="15111" width="3.75" style="1" customWidth="1"/>
    <col min="15112" max="15112" width="4.875" style="1" customWidth="1"/>
    <col min="15113" max="15113" width="8.625" style="1" customWidth="1"/>
    <col min="15114" max="15114" width="10.5" style="1" customWidth="1"/>
    <col min="15115" max="15115" width="9.25" style="1" customWidth="1"/>
    <col min="15116" max="15116" width="9.625" style="1" customWidth="1"/>
    <col min="15117" max="15117" width="8.5" style="1" bestFit="1" customWidth="1"/>
    <col min="15118" max="15357" width="8" style="1"/>
    <col min="15358" max="15360" width="2.75" style="1" customWidth="1"/>
    <col min="15361" max="15361" width="14.125" style="1" customWidth="1"/>
    <col min="15362" max="15362" width="6.375" style="1" customWidth="1"/>
    <col min="15363" max="15363" width="10.5" style="1" customWidth="1"/>
    <col min="15364" max="15364" width="19.25" style="1" customWidth="1"/>
    <col min="15365" max="15365" width="6.875" style="1" customWidth="1"/>
    <col min="15366" max="15366" width="4" style="1" customWidth="1"/>
    <col min="15367" max="15367" width="3.75" style="1" customWidth="1"/>
    <col min="15368" max="15368" width="4.875" style="1" customWidth="1"/>
    <col min="15369" max="15369" width="8.625" style="1" customWidth="1"/>
    <col min="15370" max="15370" width="10.5" style="1" customWidth="1"/>
    <col min="15371" max="15371" width="9.25" style="1" customWidth="1"/>
    <col min="15372" max="15372" width="9.625" style="1" customWidth="1"/>
    <col min="15373" max="15373" width="8.5" style="1" bestFit="1" customWidth="1"/>
    <col min="15374" max="15613" width="8" style="1"/>
    <col min="15614" max="15616" width="2.75" style="1" customWidth="1"/>
    <col min="15617" max="15617" width="14.125" style="1" customWidth="1"/>
    <col min="15618" max="15618" width="6.375" style="1" customWidth="1"/>
    <col min="15619" max="15619" width="10.5" style="1" customWidth="1"/>
    <col min="15620" max="15620" width="19.25" style="1" customWidth="1"/>
    <col min="15621" max="15621" width="6.875" style="1" customWidth="1"/>
    <col min="15622" max="15622" width="4" style="1" customWidth="1"/>
    <col min="15623" max="15623" width="3.75" style="1" customWidth="1"/>
    <col min="15624" max="15624" width="4.875" style="1" customWidth="1"/>
    <col min="15625" max="15625" width="8.625" style="1" customWidth="1"/>
    <col min="15626" max="15626" width="10.5" style="1" customWidth="1"/>
    <col min="15627" max="15627" width="9.25" style="1" customWidth="1"/>
    <col min="15628" max="15628" width="9.625" style="1" customWidth="1"/>
    <col min="15629" max="15629" width="8.5" style="1" bestFit="1" customWidth="1"/>
    <col min="15630" max="15869" width="8" style="1"/>
    <col min="15870" max="15872" width="2.75" style="1" customWidth="1"/>
    <col min="15873" max="15873" width="14.125" style="1" customWidth="1"/>
    <col min="15874" max="15874" width="6.375" style="1" customWidth="1"/>
    <col min="15875" max="15875" width="10.5" style="1" customWidth="1"/>
    <col min="15876" max="15876" width="19.25" style="1" customWidth="1"/>
    <col min="15877" max="15877" width="6.875" style="1" customWidth="1"/>
    <col min="15878" max="15878" width="4" style="1" customWidth="1"/>
    <col min="15879" max="15879" width="3.75" style="1" customWidth="1"/>
    <col min="15880" max="15880" width="4.875" style="1" customWidth="1"/>
    <col min="15881" max="15881" width="8.625" style="1" customWidth="1"/>
    <col min="15882" max="15882" width="10.5" style="1" customWidth="1"/>
    <col min="15883" max="15883" width="9.25" style="1" customWidth="1"/>
    <col min="15884" max="15884" width="9.625" style="1" customWidth="1"/>
    <col min="15885" max="15885" width="8.5" style="1" bestFit="1" customWidth="1"/>
    <col min="15886" max="16125" width="8" style="1"/>
    <col min="16126" max="16128" width="2.75" style="1" customWidth="1"/>
    <col min="16129" max="16129" width="14.125" style="1" customWidth="1"/>
    <col min="16130" max="16130" width="6.375" style="1" customWidth="1"/>
    <col min="16131" max="16131" width="10.5" style="1" customWidth="1"/>
    <col min="16132" max="16132" width="19.25" style="1" customWidth="1"/>
    <col min="16133" max="16133" width="6.875" style="1" customWidth="1"/>
    <col min="16134" max="16134" width="4" style="1" customWidth="1"/>
    <col min="16135" max="16135" width="3.75" style="1" customWidth="1"/>
    <col min="16136" max="16136" width="4.875" style="1" customWidth="1"/>
    <col min="16137" max="16137" width="8.625" style="1" customWidth="1"/>
    <col min="16138" max="16138" width="10.5" style="1" customWidth="1"/>
    <col min="16139" max="16139" width="9.25" style="1" customWidth="1"/>
    <col min="16140" max="16140" width="9.625" style="1" customWidth="1"/>
    <col min="16141" max="16141" width="8.5" style="1" bestFit="1" customWidth="1"/>
    <col min="16142" max="16384" width="8" style="1"/>
  </cols>
  <sheetData>
    <row r="1" spans="1:12" ht="23.25" customHeight="1">
      <c r="A1" s="44" t="s">
        <v>1221</v>
      </c>
    </row>
    <row r="2" spans="1:12" ht="58.5" customHeight="1">
      <c r="A2" s="62" t="s">
        <v>0</v>
      </c>
      <c r="B2" s="62"/>
      <c r="C2" s="62"/>
      <c r="D2" s="4"/>
      <c r="E2" s="4"/>
      <c r="F2" s="4"/>
      <c r="G2" s="4"/>
      <c r="H2" s="4"/>
      <c r="I2" s="4"/>
      <c r="J2" s="4"/>
      <c r="K2" s="4"/>
      <c r="L2" s="4"/>
    </row>
    <row r="3" spans="1:12" s="2" customFormat="1" ht="30.75" customHeight="1">
      <c r="A3" s="5" t="s">
        <v>48</v>
      </c>
      <c r="B3" s="5" t="s">
        <v>49</v>
      </c>
      <c r="C3" s="5" t="s">
        <v>50</v>
      </c>
      <c r="L3" s="3"/>
    </row>
    <row r="4" spans="1:12" s="2" customFormat="1" ht="20.100000000000001" customHeight="1">
      <c r="A4" s="13">
        <v>301</v>
      </c>
      <c r="B4" s="14" t="s">
        <v>28</v>
      </c>
      <c r="C4" s="15">
        <f>SUM(C5:C10)</f>
        <v>25414.908700000004</v>
      </c>
      <c r="L4" s="3"/>
    </row>
    <row r="5" spans="1:12" s="2" customFormat="1" ht="20.100000000000001" customHeight="1">
      <c r="A5" s="7">
        <v>30101</v>
      </c>
      <c r="B5" s="6" t="s">
        <v>1</v>
      </c>
      <c r="C5" s="10">
        <v>7160.1755000000003</v>
      </c>
    </row>
    <row r="6" spans="1:12" s="2" customFormat="1" ht="20.100000000000001" customHeight="1">
      <c r="A6" s="7">
        <v>30102</v>
      </c>
      <c r="B6" s="6" t="s">
        <v>2</v>
      </c>
      <c r="C6" s="10">
        <v>6759.6441999999997</v>
      </c>
    </row>
    <row r="7" spans="1:12" s="2" customFormat="1" ht="20.100000000000001" customHeight="1">
      <c r="A7" s="7">
        <v>30103</v>
      </c>
      <c r="B7" s="6" t="s">
        <v>3</v>
      </c>
      <c r="C7" s="10">
        <v>802.21320000000003</v>
      </c>
    </row>
    <row r="8" spans="1:12" s="2" customFormat="1" ht="20.100000000000001" customHeight="1">
      <c r="A8" s="7">
        <v>30104</v>
      </c>
      <c r="B8" s="6" t="s">
        <v>4</v>
      </c>
      <c r="C8" s="10">
        <v>2490.1167999999998</v>
      </c>
    </row>
    <row r="9" spans="1:12" s="2" customFormat="1" ht="20.100000000000001" customHeight="1">
      <c r="A9" s="7">
        <v>30107</v>
      </c>
      <c r="B9" s="6" t="s">
        <v>30</v>
      </c>
      <c r="C9" s="10">
        <v>5156.5389999999998</v>
      </c>
    </row>
    <row r="10" spans="1:12" s="2" customFormat="1" ht="20.100000000000001" customHeight="1">
      <c r="A10" s="7">
        <v>30199</v>
      </c>
      <c r="B10" s="6" t="s">
        <v>31</v>
      </c>
      <c r="C10" s="10">
        <v>3046.22</v>
      </c>
    </row>
    <row r="11" spans="1:12" s="2" customFormat="1" ht="20.100000000000001" customHeight="1">
      <c r="A11" s="13">
        <v>302</v>
      </c>
      <c r="B11" s="14" t="s">
        <v>29</v>
      </c>
      <c r="C11" s="16">
        <f>SUM(C12:C34)</f>
        <v>12211.109899999999</v>
      </c>
    </row>
    <row r="12" spans="1:12" s="2" customFormat="1" ht="20.100000000000001" customHeight="1">
      <c r="A12" s="7">
        <v>30201</v>
      </c>
      <c r="B12" s="6" t="s">
        <v>5</v>
      </c>
      <c r="C12" s="10">
        <v>1152.8669</v>
      </c>
    </row>
    <row r="13" spans="1:12" s="2" customFormat="1" ht="20.100000000000001" customHeight="1">
      <c r="A13" s="7">
        <v>30202</v>
      </c>
      <c r="B13" s="6" t="s">
        <v>6</v>
      </c>
      <c r="C13" s="10">
        <v>279.83890000000002</v>
      </c>
    </row>
    <row r="14" spans="1:12" s="2" customFormat="1" ht="20.100000000000001" customHeight="1">
      <c r="A14" s="7">
        <v>30203</v>
      </c>
      <c r="B14" s="6" t="s">
        <v>7</v>
      </c>
      <c r="C14" s="10">
        <v>7.15</v>
      </c>
    </row>
    <row r="15" spans="1:12" s="2" customFormat="1" ht="20.100000000000001" customHeight="1">
      <c r="A15" s="7">
        <v>30204</v>
      </c>
      <c r="B15" s="6" t="s">
        <v>8</v>
      </c>
      <c r="C15" s="10">
        <v>10</v>
      </c>
    </row>
    <row r="16" spans="1:12" s="2" customFormat="1" ht="20.100000000000001" customHeight="1">
      <c r="A16" s="7">
        <v>30205</v>
      </c>
      <c r="B16" s="6" t="s">
        <v>27</v>
      </c>
      <c r="C16" s="10">
        <v>512.60239999999999</v>
      </c>
    </row>
    <row r="17" spans="1:3" s="2" customFormat="1" ht="20.100000000000001" customHeight="1">
      <c r="A17" s="7">
        <v>30207</v>
      </c>
      <c r="B17" s="6" t="s">
        <v>9</v>
      </c>
      <c r="C17" s="10">
        <v>174.6908</v>
      </c>
    </row>
    <row r="18" spans="1:3" s="2" customFormat="1" ht="20.100000000000001" customHeight="1">
      <c r="A18" s="7">
        <v>30208</v>
      </c>
      <c r="B18" s="6" t="s">
        <v>10</v>
      </c>
      <c r="C18" s="10">
        <v>182.47499999999999</v>
      </c>
    </row>
    <row r="19" spans="1:3" s="2" customFormat="1" ht="20.100000000000001" customHeight="1">
      <c r="A19" s="7">
        <v>30209</v>
      </c>
      <c r="B19" s="6" t="s">
        <v>11</v>
      </c>
      <c r="C19" s="10">
        <v>100</v>
      </c>
    </row>
    <row r="20" spans="1:3" s="2" customFormat="1" ht="20.100000000000001" customHeight="1">
      <c r="A20" s="7">
        <v>30211</v>
      </c>
      <c r="B20" s="6" t="s">
        <v>12</v>
      </c>
      <c r="C20" s="10">
        <v>269.24520000000001</v>
      </c>
    </row>
    <row r="21" spans="1:3" s="2" customFormat="1" ht="20.100000000000001" customHeight="1">
      <c r="A21" s="7">
        <v>30213</v>
      </c>
      <c r="B21" s="6" t="s">
        <v>13</v>
      </c>
      <c r="C21" s="10">
        <v>989.6155</v>
      </c>
    </row>
    <row r="22" spans="1:3" s="2" customFormat="1" ht="20.100000000000001" customHeight="1">
      <c r="A22" s="7">
        <v>30214</v>
      </c>
      <c r="B22" s="6" t="s">
        <v>14</v>
      </c>
      <c r="C22" s="10">
        <v>363.3526</v>
      </c>
    </row>
    <row r="23" spans="1:3" s="2" customFormat="1" ht="20.100000000000001" customHeight="1">
      <c r="A23" s="7">
        <v>30215</v>
      </c>
      <c r="B23" s="6" t="s">
        <v>15</v>
      </c>
      <c r="C23" s="10">
        <v>100.3832</v>
      </c>
    </row>
    <row r="24" spans="1:3" s="2" customFormat="1" ht="20.100000000000001" customHeight="1">
      <c r="A24" s="7">
        <v>30216</v>
      </c>
      <c r="B24" s="6" t="s">
        <v>16</v>
      </c>
      <c r="C24" s="10">
        <v>173.45500000000001</v>
      </c>
    </row>
    <row r="25" spans="1:3" s="2" customFormat="1" ht="20.100000000000001" customHeight="1">
      <c r="A25" s="7">
        <v>30217</v>
      </c>
      <c r="B25" s="6" t="s">
        <v>17</v>
      </c>
      <c r="C25" s="10">
        <v>104.7567</v>
      </c>
    </row>
    <row r="26" spans="1:3" s="2" customFormat="1" ht="20.100000000000001" customHeight="1">
      <c r="A26" s="7">
        <v>30218</v>
      </c>
      <c r="B26" s="6" t="s">
        <v>18</v>
      </c>
      <c r="C26" s="10">
        <v>105.5</v>
      </c>
    </row>
    <row r="27" spans="1:3" s="2" customFormat="1" ht="20.100000000000001" customHeight="1">
      <c r="A27" s="7">
        <v>30224</v>
      </c>
      <c r="B27" s="6" t="s">
        <v>19</v>
      </c>
      <c r="C27" s="10">
        <v>32.799999999999997</v>
      </c>
    </row>
    <row r="28" spans="1:3" s="2" customFormat="1" ht="20.100000000000001" customHeight="1">
      <c r="A28" s="7">
        <v>30225</v>
      </c>
      <c r="B28" s="6" t="s">
        <v>20</v>
      </c>
      <c r="C28" s="10">
        <v>196.9</v>
      </c>
    </row>
    <row r="29" spans="1:3" s="2" customFormat="1" ht="20.100000000000001" customHeight="1">
      <c r="A29" s="7">
        <v>30226</v>
      </c>
      <c r="B29" s="6" t="s">
        <v>21</v>
      </c>
      <c r="C29" s="10">
        <v>1677.2692</v>
      </c>
    </row>
    <row r="30" spans="1:3" s="2" customFormat="1" ht="20.100000000000001" customHeight="1">
      <c r="A30" s="7">
        <v>30227</v>
      </c>
      <c r="B30" s="6" t="s">
        <v>22</v>
      </c>
      <c r="C30" s="10">
        <v>364.26</v>
      </c>
    </row>
    <row r="31" spans="1:3" s="2" customFormat="1" ht="20.100000000000001" customHeight="1">
      <c r="A31" s="7">
        <v>30228</v>
      </c>
      <c r="B31" s="6" t="s">
        <v>23</v>
      </c>
      <c r="C31" s="10">
        <v>198.934</v>
      </c>
    </row>
    <row r="32" spans="1:3" s="2" customFormat="1" ht="20.100000000000001" customHeight="1">
      <c r="A32" s="7">
        <v>30231</v>
      </c>
      <c r="B32" s="6" t="s">
        <v>24</v>
      </c>
      <c r="C32" s="10">
        <v>302.36880000000002</v>
      </c>
    </row>
    <row r="33" spans="1:3" s="2" customFormat="1" ht="20.100000000000001" customHeight="1">
      <c r="A33" s="7">
        <v>30240</v>
      </c>
      <c r="B33" s="6" t="s">
        <v>25</v>
      </c>
      <c r="C33" s="10">
        <v>68.946399999999997</v>
      </c>
    </row>
    <row r="34" spans="1:3" s="2" customFormat="1" ht="20.100000000000001" customHeight="1">
      <c r="A34" s="7">
        <v>30299</v>
      </c>
      <c r="B34" s="6" t="s">
        <v>26</v>
      </c>
      <c r="C34" s="10">
        <v>4843.6993000000002</v>
      </c>
    </row>
    <row r="35" spans="1:3" s="2" customFormat="1" ht="20.100000000000001" customHeight="1">
      <c r="A35" s="13">
        <v>303</v>
      </c>
      <c r="B35" s="14" t="s">
        <v>32</v>
      </c>
      <c r="C35" s="17">
        <f>SUM(C36:C43)</f>
        <v>10113.7122</v>
      </c>
    </row>
    <row r="36" spans="1:3" s="2" customFormat="1" ht="20.100000000000001" customHeight="1">
      <c r="A36" s="7">
        <v>30301</v>
      </c>
      <c r="B36" s="6" t="s">
        <v>33</v>
      </c>
      <c r="C36" s="10">
        <v>152.4624</v>
      </c>
    </row>
    <row r="37" spans="1:3" s="2" customFormat="1" ht="20.100000000000001" customHeight="1">
      <c r="A37" s="7">
        <v>30302</v>
      </c>
      <c r="B37" s="6" t="s">
        <v>34</v>
      </c>
      <c r="C37" s="10">
        <v>4936.5778</v>
      </c>
    </row>
    <row r="38" spans="1:3" s="2" customFormat="1" ht="20.100000000000001" customHeight="1">
      <c r="A38" s="7">
        <v>30306</v>
      </c>
      <c r="B38" s="6" t="s">
        <v>35</v>
      </c>
      <c r="C38" s="10">
        <v>528.79259999999999</v>
      </c>
    </row>
    <row r="39" spans="1:3" s="2" customFormat="1" ht="20.100000000000001" customHeight="1">
      <c r="A39" s="7">
        <v>30307</v>
      </c>
      <c r="B39" s="6" t="s">
        <v>36</v>
      </c>
      <c r="C39" s="10">
        <v>317.63749999999999</v>
      </c>
    </row>
    <row r="40" spans="1:3" s="2" customFormat="1" ht="20.100000000000001" customHeight="1">
      <c r="A40" s="7">
        <v>30314</v>
      </c>
      <c r="B40" s="6" t="s">
        <v>40</v>
      </c>
      <c r="C40" s="10">
        <v>1097.5962999999999</v>
      </c>
    </row>
    <row r="41" spans="1:3" s="2" customFormat="1" ht="20.100000000000001" customHeight="1">
      <c r="A41" s="7">
        <v>30310</v>
      </c>
      <c r="B41" s="6" t="s">
        <v>37</v>
      </c>
      <c r="C41" s="10">
        <v>673.97559999999999</v>
      </c>
    </row>
    <row r="42" spans="1:3" s="2" customFormat="1" ht="20.100000000000001" customHeight="1">
      <c r="A42" s="7">
        <v>30311</v>
      </c>
      <c r="B42" s="6" t="s">
        <v>38</v>
      </c>
      <c r="C42" s="10">
        <v>2150.9659000000001</v>
      </c>
    </row>
    <row r="43" spans="1:3" s="2" customFormat="1" ht="20.100000000000001" customHeight="1">
      <c r="A43" s="7">
        <v>30399</v>
      </c>
      <c r="B43" s="6" t="s">
        <v>39</v>
      </c>
      <c r="C43" s="10">
        <v>255.70410000000001</v>
      </c>
    </row>
    <row r="44" spans="1:3" s="2" customFormat="1" ht="20.100000000000001" customHeight="1">
      <c r="A44" s="13">
        <v>305</v>
      </c>
      <c r="B44" s="14" t="s">
        <v>45</v>
      </c>
      <c r="C44" s="17">
        <f>SUM(C45)</f>
        <v>15796.33</v>
      </c>
    </row>
    <row r="45" spans="1:3" s="2" customFormat="1" ht="20.100000000000001" customHeight="1">
      <c r="A45" s="7">
        <v>30501</v>
      </c>
      <c r="B45" s="6" t="s">
        <v>46</v>
      </c>
      <c r="C45" s="10">
        <v>15796.33</v>
      </c>
    </row>
    <row r="46" spans="1:3" s="2" customFormat="1" ht="20.100000000000001" customHeight="1">
      <c r="A46" s="13">
        <v>307</v>
      </c>
      <c r="B46" s="14" t="s">
        <v>52</v>
      </c>
      <c r="C46" s="17">
        <v>3375</v>
      </c>
    </row>
    <row r="47" spans="1:3" s="2" customFormat="1" ht="20.100000000000001" customHeight="1">
      <c r="A47" s="7">
        <v>30701</v>
      </c>
      <c r="B47" s="6" t="s">
        <v>47</v>
      </c>
      <c r="C47" s="10">
        <v>3375.4933000000001</v>
      </c>
    </row>
    <row r="48" spans="1:3" s="2" customFormat="1" ht="20.100000000000001" customHeight="1">
      <c r="A48" s="13">
        <v>310</v>
      </c>
      <c r="B48" s="14" t="s">
        <v>44</v>
      </c>
      <c r="C48" s="17">
        <f>C49</f>
        <v>2306.6741000000002</v>
      </c>
    </row>
    <row r="49" spans="1:3" s="2" customFormat="1" ht="20.100000000000001" customHeight="1">
      <c r="A49" s="7">
        <v>31099</v>
      </c>
      <c r="B49" s="6" t="s">
        <v>44</v>
      </c>
      <c r="C49" s="10">
        <v>2306.6741000000002</v>
      </c>
    </row>
    <row r="50" spans="1:3" s="2" customFormat="1" ht="20.100000000000001" customHeight="1">
      <c r="A50" s="13">
        <v>399</v>
      </c>
      <c r="B50" s="14" t="s">
        <v>41</v>
      </c>
      <c r="C50" s="17">
        <f>SUM(C51:C53)</f>
        <v>20643</v>
      </c>
    </row>
    <row r="51" spans="1:3" ht="20.100000000000001" customHeight="1">
      <c r="A51" s="7">
        <v>39901</v>
      </c>
      <c r="B51" s="6" t="s">
        <v>42</v>
      </c>
      <c r="C51" s="10">
        <v>720</v>
      </c>
    </row>
    <row r="52" spans="1:3" ht="20.100000000000001" customHeight="1">
      <c r="A52" s="7">
        <v>39902</v>
      </c>
      <c r="B52" s="6" t="s">
        <v>43</v>
      </c>
      <c r="C52" s="10">
        <v>10054</v>
      </c>
    </row>
    <row r="53" spans="1:3" ht="20.100000000000001" customHeight="1">
      <c r="A53" s="7">
        <v>39999</v>
      </c>
      <c r="B53" s="6" t="s">
        <v>41</v>
      </c>
      <c r="C53" s="10">
        <v>9869</v>
      </c>
    </row>
    <row r="54" spans="1:3" ht="22.5" customHeight="1">
      <c r="A54" s="8"/>
      <c r="B54" s="11" t="s">
        <v>51</v>
      </c>
      <c r="C54" s="12">
        <f>C50+C48+C44+C46+C35+C11+C4</f>
        <v>89860.734899999996</v>
      </c>
    </row>
  </sheetData>
  <mergeCells count="1">
    <mergeCell ref="A2:C2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68"/>
  <sheetViews>
    <sheetView workbookViewId="0">
      <selection activeCell="A26" sqref="A26"/>
    </sheetView>
  </sheetViews>
  <sheetFormatPr defaultRowHeight="14.25"/>
  <cols>
    <col min="1" max="1" width="42.375" style="18" customWidth="1"/>
    <col min="2" max="3" width="11.5" style="18" customWidth="1"/>
    <col min="4" max="4" width="14.375" style="18" customWidth="1"/>
    <col min="5" max="5" width="42.375" style="18" customWidth="1"/>
    <col min="6" max="7" width="11.5" style="18" customWidth="1"/>
    <col min="8" max="8" width="14.375" style="18" customWidth="1"/>
    <col min="9" max="9" width="5.5" style="18" customWidth="1"/>
    <col min="10" max="16384" width="9" style="18"/>
  </cols>
  <sheetData>
    <row r="1" spans="1:8" ht="18" customHeight="1">
      <c r="A1" s="44" t="s">
        <v>1220</v>
      </c>
    </row>
    <row r="2" spans="1:8" s="43" customFormat="1" ht="20.25">
      <c r="A2" s="63" t="s">
        <v>1077</v>
      </c>
      <c r="B2" s="63"/>
      <c r="C2" s="63"/>
      <c r="D2" s="63"/>
      <c r="E2" s="63"/>
      <c r="F2" s="63"/>
      <c r="G2" s="63"/>
      <c r="H2" s="63"/>
    </row>
    <row r="3" spans="1:8" ht="15" customHeight="1">
      <c r="H3" s="42" t="s">
        <v>1076</v>
      </c>
    </row>
    <row r="4" spans="1:8" ht="31.5" customHeight="1">
      <c r="A4" s="41" t="s">
        <v>1075</v>
      </c>
      <c r="B4" s="40" t="s">
        <v>1074</v>
      </c>
      <c r="C4" s="22" t="s">
        <v>1073</v>
      </c>
      <c r="D4" s="40" t="s">
        <v>1072</v>
      </c>
      <c r="E4" s="41" t="s">
        <v>1075</v>
      </c>
      <c r="F4" s="40" t="s">
        <v>1074</v>
      </c>
      <c r="G4" s="22" t="s">
        <v>1073</v>
      </c>
      <c r="H4" s="40" t="s">
        <v>1072</v>
      </c>
    </row>
    <row r="5" spans="1:8" ht="19.5" customHeight="1">
      <c r="A5" s="19" t="s">
        <v>1071</v>
      </c>
      <c r="B5" s="39">
        <f>SUM(B6,B18,B27,F12,F24,B35,B46,B58,F40,F50,B65,B74,B85,F70,F80,B93,B100,B107,F89,F95,F102,F110,B117,B123,B129,B135,F114,F120)</f>
        <v>13228</v>
      </c>
      <c r="C5" s="38">
        <f>SUM(C6,C18,C27,G12,G24,C35,C46,C58,G40,G50,C65,C74,C85,G70,G80,C93,C100,C107,G89,G95,G102,G110,C117,C123,C129,C135,G114,G120)</f>
        <v>16353</v>
      </c>
      <c r="D5" s="19">
        <f t="shared" ref="D5:D68" si="0">IF(B5=0,"",ROUND(C5/B5*100,1))</f>
        <v>123.6</v>
      </c>
      <c r="E5" s="28" t="s">
        <v>1070</v>
      </c>
      <c r="F5" s="19"/>
      <c r="G5" s="19"/>
      <c r="H5" s="19" t="str">
        <f t="shared" ref="H5:H68" si="1">IF(F5=0,"",ROUND(G5/F5*100,1))</f>
        <v/>
      </c>
    </row>
    <row r="6" spans="1:8" ht="19.5" customHeight="1">
      <c r="A6" s="29" t="s">
        <v>1069</v>
      </c>
      <c r="B6" s="19">
        <f>SUM(B7:B17)</f>
        <v>211</v>
      </c>
      <c r="C6" s="19">
        <f>SUM(C7:C17)</f>
        <v>202</v>
      </c>
      <c r="D6" s="19">
        <f t="shared" si="0"/>
        <v>95.7</v>
      </c>
      <c r="E6" s="29" t="s">
        <v>1068</v>
      </c>
      <c r="F6" s="19"/>
      <c r="G6" s="19"/>
      <c r="H6" s="19" t="str">
        <f t="shared" si="1"/>
        <v/>
      </c>
    </row>
    <row r="7" spans="1:8" ht="19.5" customHeight="1">
      <c r="A7" s="29" t="s">
        <v>469</v>
      </c>
      <c r="B7" s="19">
        <v>181</v>
      </c>
      <c r="C7" s="19">
        <v>172</v>
      </c>
      <c r="D7" s="19">
        <f t="shared" si="0"/>
        <v>95</v>
      </c>
      <c r="E7" s="29" t="s">
        <v>1067</v>
      </c>
      <c r="F7" s="19"/>
      <c r="G7" s="19"/>
      <c r="H7" s="19" t="str">
        <f t="shared" si="1"/>
        <v/>
      </c>
    </row>
    <row r="8" spans="1:8" ht="19.5" customHeight="1">
      <c r="A8" s="29" t="s">
        <v>467</v>
      </c>
      <c r="B8" s="19"/>
      <c r="C8" s="19"/>
      <c r="D8" s="19" t="str">
        <f t="shared" si="0"/>
        <v/>
      </c>
      <c r="E8" s="29" t="s">
        <v>1066</v>
      </c>
      <c r="F8" s="19">
        <v>173</v>
      </c>
      <c r="G8" s="19">
        <v>229</v>
      </c>
      <c r="H8" s="19">
        <f t="shared" si="1"/>
        <v>132.4</v>
      </c>
    </row>
    <row r="9" spans="1:8" ht="19.5" customHeight="1">
      <c r="A9" s="28" t="s">
        <v>465</v>
      </c>
      <c r="B9" s="19"/>
      <c r="C9" s="19"/>
      <c r="D9" s="19" t="str">
        <f t="shared" si="0"/>
        <v/>
      </c>
      <c r="E9" s="28" t="s">
        <v>1065</v>
      </c>
      <c r="F9" s="19"/>
      <c r="G9" s="19"/>
      <c r="H9" s="19" t="str">
        <f t="shared" si="1"/>
        <v/>
      </c>
    </row>
    <row r="10" spans="1:8" ht="19.5" customHeight="1">
      <c r="A10" s="28" t="s">
        <v>1064</v>
      </c>
      <c r="B10" s="19">
        <v>30</v>
      </c>
      <c r="C10" s="19">
        <v>30</v>
      </c>
      <c r="D10" s="19">
        <f t="shared" si="0"/>
        <v>100</v>
      </c>
      <c r="E10" s="28" t="s">
        <v>495</v>
      </c>
      <c r="F10" s="19"/>
      <c r="G10" s="19">
        <v>118</v>
      </c>
      <c r="H10" s="19" t="str">
        <f t="shared" si="1"/>
        <v/>
      </c>
    </row>
    <row r="11" spans="1:8" ht="19.5" customHeight="1">
      <c r="A11" s="28" t="s">
        <v>1063</v>
      </c>
      <c r="B11" s="19"/>
      <c r="C11" s="19"/>
      <c r="D11" s="19" t="str">
        <f t="shared" si="0"/>
        <v/>
      </c>
      <c r="E11" s="28" t="s">
        <v>1062</v>
      </c>
      <c r="F11" s="19">
        <v>490</v>
      </c>
      <c r="G11" s="19">
        <v>1087</v>
      </c>
      <c r="H11" s="19">
        <f t="shared" si="1"/>
        <v>221.8</v>
      </c>
    </row>
    <row r="12" spans="1:8" ht="19.5" customHeight="1">
      <c r="A12" s="19" t="s">
        <v>1061</v>
      </c>
      <c r="B12" s="19"/>
      <c r="C12" s="19"/>
      <c r="D12" s="19" t="str">
        <f t="shared" si="0"/>
        <v/>
      </c>
      <c r="E12" s="29" t="s">
        <v>1060</v>
      </c>
      <c r="F12" s="19">
        <f>SUM(F13:F23)</f>
        <v>379</v>
      </c>
      <c r="G12" s="19">
        <f>SUM(G13:G23)</f>
        <v>376</v>
      </c>
      <c r="H12" s="19">
        <f t="shared" si="1"/>
        <v>99.2</v>
      </c>
    </row>
    <row r="13" spans="1:8" ht="19.5" customHeight="1">
      <c r="A13" s="19" t="s">
        <v>1059</v>
      </c>
      <c r="B13" s="19"/>
      <c r="C13" s="19"/>
      <c r="D13" s="19" t="str">
        <f t="shared" si="0"/>
        <v/>
      </c>
      <c r="E13" s="29" t="s">
        <v>469</v>
      </c>
      <c r="F13" s="19">
        <v>197</v>
      </c>
      <c r="G13" s="19">
        <v>341</v>
      </c>
      <c r="H13" s="19">
        <f t="shared" si="1"/>
        <v>173.1</v>
      </c>
    </row>
    <row r="14" spans="1:8" ht="19.5" customHeight="1">
      <c r="A14" s="19" t="s">
        <v>1058</v>
      </c>
      <c r="B14" s="19"/>
      <c r="C14" s="19"/>
      <c r="D14" s="19" t="str">
        <f t="shared" si="0"/>
        <v/>
      </c>
      <c r="E14" s="29" t="s">
        <v>467</v>
      </c>
      <c r="F14" s="19">
        <v>179</v>
      </c>
      <c r="G14" s="19">
        <v>5</v>
      </c>
      <c r="H14" s="19">
        <f t="shared" si="1"/>
        <v>2.8</v>
      </c>
    </row>
    <row r="15" spans="1:8" ht="19.5" customHeight="1">
      <c r="A15" s="19" t="s">
        <v>1057</v>
      </c>
      <c r="B15" s="19"/>
      <c r="C15" s="19"/>
      <c r="D15" s="19" t="str">
        <f t="shared" si="0"/>
        <v/>
      </c>
      <c r="E15" s="28" t="s">
        <v>465</v>
      </c>
      <c r="F15" s="19"/>
      <c r="G15" s="19"/>
      <c r="H15" s="19" t="str">
        <f t="shared" si="1"/>
        <v/>
      </c>
    </row>
    <row r="16" spans="1:8" ht="19.5" customHeight="1">
      <c r="A16" s="19" t="s">
        <v>495</v>
      </c>
      <c r="B16" s="19"/>
      <c r="C16" s="19"/>
      <c r="D16" s="19" t="str">
        <f t="shared" si="0"/>
        <v/>
      </c>
      <c r="E16" s="28" t="s">
        <v>1056</v>
      </c>
      <c r="F16" s="19"/>
      <c r="G16" s="19"/>
      <c r="H16" s="19" t="str">
        <f t="shared" si="1"/>
        <v/>
      </c>
    </row>
    <row r="17" spans="1:8" ht="19.5" customHeight="1">
      <c r="A17" s="19" t="s">
        <v>1055</v>
      </c>
      <c r="B17" s="19"/>
      <c r="C17" s="19"/>
      <c r="D17" s="19" t="str">
        <f t="shared" si="0"/>
        <v/>
      </c>
      <c r="E17" s="28" t="s">
        <v>1054</v>
      </c>
      <c r="F17" s="19"/>
      <c r="G17" s="19"/>
      <c r="H17" s="19" t="str">
        <f t="shared" si="1"/>
        <v/>
      </c>
    </row>
    <row r="18" spans="1:8" ht="19.5" customHeight="1">
      <c r="A18" s="29" t="s">
        <v>1053</v>
      </c>
      <c r="B18" s="19">
        <f>SUM(B19:B26)</f>
        <v>162</v>
      </c>
      <c r="C18" s="19">
        <f>SUM(C19:C26)</f>
        <v>143</v>
      </c>
      <c r="D18" s="19">
        <f t="shared" si="0"/>
        <v>88.3</v>
      </c>
      <c r="E18" s="29" t="s">
        <v>1052</v>
      </c>
      <c r="F18" s="19"/>
      <c r="G18" s="19"/>
      <c r="H18" s="19" t="str">
        <f t="shared" si="1"/>
        <v/>
      </c>
    </row>
    <row r="19" spans="1:8" ht="19.5" customHeight="1">
      <c r="A19" s="29" t="s">
        <v>469</v>
      </c>
      <c r="B19" s="19">
        <v>124</v>
      </c>
      <c r="C19" s="19">
        <v>105</v>
      </c>
      <c r="D19" s="19">
        <f t="shared" si="0"/>
        <v>84.7</v>
      </c>
      <c r="E19" s="29" t="s">
        <v>1051</v>
      </c>
      <c r="F19" s="19"/>
      <c r="G19" s="19"/>
      <c r="H19" s="19" t="str">
        <f t="shared" si="1"/>
        <v/>
      </c>
    </row>
    <row r="20" spans="1:8" ht="19.5" customHeight="1">
      <c r="A20" s="29" t="s">
        <v>467</v>
      </c>
      <c r="B20" s="19"/>
      <c r="C20" s="19"/>
      <c r="D20" s="19" t="str">
        <f t="shared" si="0"/>
        <v/>
      </c>
      <c r="E20" s="29" t="s">
        <v>1050</v>
      </c>
      <c r="F20" s="19">
        <v>3</v>
      </c>
      <c r="G20" s="19">
        <v>30</v>
      </c>
      <c r="H20" s="19">
        <f t="shared" si="1"/>
        <v>1000</v>
      </c>
    </row>
    <row r="21" spans="1:8" ht="19.5" customHeight="1">
      <c r="A21" s="28" t="s">
        <v>465</v>
      </c>
      <c r="B21" s="19"/>
      <c r="C21" s="19"/>
      <c r="D21" s="19" t="str">
        <f t="shared" si="0"/>
        <v/>
      </c>
      <c r="E21" s="29" t="s">
        <v>1049</v>
      </c>
      <c r="F21" s="19"/>
      <c r="G21" s="19"/>
      <c r="H21" s="19" t="str">
        <f t="shared" si="1"/>
        <v/>
      </c>
    </row>
    <row r="22" spans="1:8" ht="19.5" customHeight="1">
      <c r="A22" s="28" t="s">
        <v>1048</v>
      </c>
      <c r="B22" s="19">
        <v>26</v>
      </c>
      <c r="C22" s="19">
        <v>26</v>
      </c>
      <c r="D22" s="19">
        <f t="shared" si="0"/>
        <v>100</v>
      </c>
      <c r="E22" s="29" t="s">
        <v>495</v>
      </c>
      <c r="F22" s="19"/>
      <c r="G22" s="19"/>
      <c r="H22" s="19" t="str">
        <f t="shared" si="1"/>
        <v/>
      </c>
    </row>
    <row r="23" spans="1:8" ht="19.5" customHeight="1">
      <c r="A23" s="28" t="s">
        <v>1047</v>
      </c>
      <c r="B23" s="19">
        <v>12</v>
      </c>
      <c r="C23" s="19">
        <v>12</v>
      </c>
      <c r="D23" s="19">
        <f t="shared" si="0"/>
        <v>100</v>
      </c>
      <c r="E23" s="28" t="s">
        <v>1046</v>
      </c>
      <c r="F23" s="19"/>
      <c r="G23" s="19"/>
      <c r="H23" s="19" t="str">
        <f t="shared" si="1"/>
        <v/>
      </c>
    </row>
    <row r="24" spans="1:8" ht="19.5" customHeight="1">
      <c r="A24" s="28" t="s">
        <v>960</v>
      </c>
      <c r="B24" s="19"/>
      <c r="C24" s="19"/>
      <c r="D24" s="19" t="str">
        <f t="shared" si="0"/>
        <v/>
      </c>
      <c r="E24" s="28" t="s">
        <v>1045</v>
      </c>
      <c r="F24" s="19">
        <f>SUM(F25:F31)+SUM(B32:B34)</f>
        <v>76</v>
      </c>
      <c r="G24" s="19">
        <f>SUM(G25:G31)+SUM(C32:C34)</f>
        <v>94</v>
      </c>
      <c r="H24" s="19">
        <f t="shared" si="1"/>
        <v>123.7</v>
      </c>
    </row>
    <row r="25" spans="1:8" ht="19.5" customHeight="1">
      <c r="A25" s="28" t="s">
        <v>495</v>
      </c>
      <c r="B25" s="19"/>
      <c r="C25" s="19"/>
      <c r="D25" s="19" t="str">
        <f t="shared" si="0"/>
        <v/>
      </c>
      <c r="E25" s="28" t="s">
        <v>469</v>
      </c>
      <c r="F25" s="19">
        <v>68</v>
      </c>
      <c r="G25" s="19">
        <v>69</v>
      </c>
      <c r="H25" s="19">
        <f t="shared" si="1"/>
        <v>101.5</v>
      </c>
    </row>
    <row r="26" spans="1:8" ht="19.5" customHeight="1">
      <c r="A26" s="28" t="s">
        <v>1044</v>
      </c>
      <c r="B26" s="19"/>
      <c r="C26" s="19"/>
      <c r="D26" s="19" t="str">
        <f t="shared" si="0"/>
        <v/>
      </c>
      <c r="E26" s="19" t="s">
        <v>467</v>
      </c>
      <c r="F26" s="19"/>
      <c r="G26" s="19"/>
      <c r="H26" s="19" t="str">
        <f t="shared" si="1"/>
        <v/>
      </c>
    </row>
    <row r="27" spans="1:8" ht="19.5" customHeight="1">
      <c r="A27" s="29" t="s">
        <v>1043</v>
      </c>
      <c r="B27" s="19">
        <f>SUM(B28:B33)+SUM(F5:F11)</f>
        <v>9250</v>
      </c>
      <c r="C27" s="19">
        <f>SUM(C28:C33)+SUM(G5:G11)</f>
        <v>12255</v>
      </c>
      <c r="D27" s="19">
        <f t="shared" si="0"/>
        <v>132.5</v>
      </c>
      <c r="E27" s="29" t="s">
        <v>465</v>
      </c>
      <c r="F27" s="19"/>
      <c r="G27" s="19"/>
      <c r="H27" s="19" t="str">
        <f t="shared" si="1"/>
        <v/>
      </c>
    </row>
    <row r="28" spans="1:8" ht="19.5" customHeight="1">
      <c r="A28" s="29" t="s">
        <v>469</v>
      </c>
      <c r="B28" s="19">
        <v>4639</v>
      </c>
      <c r="C28" s="19">
        <v>5860</v>
      </c>
      <c r="D28" s="19">
        <f t="shared" si="0"/>
        <v>126.3</v>
      </c>
      <c r="E28" s="29" t="s">
        <v>1042</v>
      </c>
      <c r="F28" s="19"/>
      <c r="G28" s="19"/>
      <c r="H28" s="19" t="str">
        <f t="shared" si="1"/>
        <v/>
      </c>
    </row>
    <row r="29" spans="1:8" ht="19.5" customHeight="1">
      <c r="A29" s="29" t="s">
        <v>467</v>
      </c>
      <c r="B29" s="19">
        <v>3948</v>
      </c>
      <c r="C29" s="19">
        <v>4634</v>
      </c>
      <c r="D29" s="19">
        <f t="shared" si="0"/>
        <v>117.4</v>
      </c>
      <c r="E29" s="29" t="s">
        <v>1041</v>
      </c>
      <c r="F29" s="19"/>
      <c r="G29" s="19"/>
      <c r="H29" s="19" t="str">
        <f t="shared" si="1"/>
        <v/>
      </c>
    </row>
    <row r="30" spans="1:8" ht="19.5" customHeight="1">
      <c r="A30" s="28" t="s">
        <v>465</v>
      </c>
      <c r="B30" s="19"/>
      <c r="C30" s="19">
        <v>327</v>
      </c>
      <c r="D30" s="19" t="str">
        <f t="shared" si="0"/>
        <v/>
      </c>
      <c r="E30" s="28" t="s">
        <v>1040</v>
      </c>
      <c r="F30" s="19"/>
      <c r="G30" s="19"/>
      <c r="H30" s="19" t="str">
        <f t="shared" si="1"/>
        <v/>
      </c>
    </row>
    <row r="31" spans="1:8" s="25" customFormat="1" ht="19.5" customHeight="1">
      <c r="A31" s="30" t="s">
        <v>1039</v>
      </c>
      <c r="B31" s="26"/>
      <c r="C31" s="26"/>
      <c r="D31" s="26" t="str">
        <f t="shared" si="0"/>
        <v/>
      </c>
      <c r="E31" s="30" t="s">
        <v>1038</v>
      </c>
      <c r="F31" s="26"/>
      <c r="G31" s="26">
        <v>15</v>
      </c>
      <c r="H31" s="26" t="str">
        <f t="shared" si="1"/>
        <v/>
      </c>
    </row>
    <row r="32" spans="1:8" ht="19.5" customHeight="1">
      <c r="A32" s="28" t="s">
        <v>1037</v>
      </c>
      <c r="B32" s="19"/>
      <c r="C32" s="19"/>
      <c r="D32" s="19" t="str">
        <f t="shared" si="0"/>
        <v/>
      </c>
      <c r="E32" s="29" t="s">
        <v>469</v>
      </c>
      <c r="F32" s="19">
        <v>70</v>
      </c>
      <c r="G32" s="19">
        <v>64</v>
      </c>
      <c r="H32" s="19">
        <f t="shared" si="1"/>
        <v>91.4</v>
      </c>
    </row>
    <row r="33" spans="1:8" ht="19.5" customHeight="1">
      <c r="A33" s="29" t="s">
        <v>495</v>
      </c>
      <c r="B33" s="19"/>
      <c r="C33" s="19"/>
      <c r="D33" s="19" t="str">
        <f t="shared" si="0"/>
        <v/>
      </c>
      <c r="E33" s="29" t="s">
        <v>467</v>
      </c>
      <c r="F33" s="19">
        <v>2</v>
      </c>
      <c r="G33" s="19">
        <v>24</v>
      </c>
      <c r="H33" s="19">
        <f t="shared" si="1"/>
        <v>1200</v>
      </c>
    </row>
    <row r="34" spans="1:8" ht="19.5" customHeight="1">
      <c r="A34" s="29" t="s">
        <v>1036</v>
      </c>
      <c r="B34" s="19">
        <v>8</v>
      </c>
      <c r="C34" s="19">
        <v>10</v>
      </c>
      <c r="D34" s="19">
        <f t="shared" si="0"/>
        <v>125</v>
      </c>
      <c r="E34" s="29" t="s">
        <v>465</v>
      </c>
      <c r="F34" s="19"/>
      <c r="G34" s="19"/>
      <c r="H34" s="19" t="str">
        <f t="shared" si="1"/>
        <v/>
      </c>
    </row>
    <row r="35" spans="1:8" ht="19.5" customHeight="1">
      <c r="A35" s="29" t="s">
        <v>1035</v>
      </c>
      <c r="B35" s="19">
        <f>SUM(B36:B45)</f>
        <v>419</v>
      </c>
      <c r="C35" s="19">
        <f>SUM(C36:C45)</f>
        <v>496</v>
      </c>
      <c r="D35" s="19">
        <f t="shared" si="0"/>
        <v>118.4</v>
      </c>
      <c r="E35" s="28" t="s">
        <v>1034</v>
      </c>
      <c r="F35" s="19"/>
      <c r="G35" s="19"/>
      <c r="H35" s="19" t="str">
        <f t="shared" si="1"/>
        <v/>
      </c>
    </row>
    <row r="36" spans="1:8" ht="19.5" customHeight="1">
      <c r="A36" s="28" t="s">
        <v>469</v>
      </c>
      <c r="B36" s="19">
        <v>148</v>
      </c>
      <c r="C36" s="19">
        <v>176</v>
      </c>
      <c r="D36" s="19">
        <f t="shared" si="0"/>
        <v>118.9</v>
      </c>
      <c r="E36" s="28" t="s">
        <v>1033</v>
      </c>
      <c r="F36" s="19"/>
      <c r="G36" s="19"/>
      <c r="H36" s="19" t="str">
        <f t="shared" si="1"/>
        <v/>
      </c>
    </row>
    <row r="37" spans="1:8" ht="19.5" customHeight="1">
      <c r="A37" s="19" t="s">
        <v>467</v>
      </c>
      <c r="B37" s="19">
        <v>65</v>
      </c>
      <c r="C37" s="19">
        <v>52</v>
      </c>
      <c r="D37" s="19">
        <f t="shared" si="0"/>
        <v>80</v>
      </c>
      <c r="E37" s="28" t="s">
        <v>499</v>
      </c>
      <c r="F37" s="19"/>
      <c r="G37" s="19"/>
      <c r="H37" s="19" t="str">
        <f t="shared" si="1"/>
        <v/>
      </c>
    </row>
    <row r="38" spans="1:8" ht="19.5" customHeight="1">
      <c r="A38" s="19" t="s">
        <v>465</v>
      </c>
      <c r="B38" s="19"/>
      <c r="C38" s="19"/>
      <c r="D38" s="19" t="str">
        <f t="shared" si="0"/>
        <v/>
      </c>
      <c r="E38" s="28" t="s">
        <v>495</v>
      </c>
      <c r="F38" s="19"/>
      <c r="G38" s="19"/>
      <c r="H38" s="19" t="str">
        <f t="shared" si="1"/>
        <v/>
      </c>
    </row>
    <row r="39" spans="1:8" ht="19.5" customHeight="1">
      <c r="A39" s="19" t="s">
        <v>1032</v>
      </c>
      <c r="B39" s="19"/>
      <c r="C39" s="19"/>
      <c r="D39" s="19" t="str">
        <f t="shared" si="0"/>
        <v/>
      </c>
      <c r="E39" s="19" t="s">
        <v>1031</v>
      </c>
      <c r="F39" s="19"/>
      <c r="G39" s="19">
        <v>20</v>
      </c>
      <c r="H39" s="19" t="str">
        <f t="shared" si="1"/>
        <v/>
      </c>
    </row>
    <row r="40" spans="1:8" ht="19.5" customHeight="1">
      <c r="A40" s="19" t="s">
        <v>1030</v>
      </c>
      <c r="B40" s="19"/>
      <c r="C40" s="19"/>
      <c r="D40" s="19" t="str">
        <f t="shared" si="0"/>
        <v/>
      </c>
      <c r="E40" s="29" t="s">
        <v>1029</v>
      </c>
      <c r="F40" s="19">
        <f>SUM(F41:F49)</f>
        <v>0</v>
      </c>
      <c r="G40" s="19">
        <f>SUM(G41:G49)</f>
        <v>0</v>
      </c>
      <c r="H40" s="19" t="str">
        <f t="shared" si="1"/>
        <v/>
      </c>
    </row>
    <row r="41" spans="1:8" ht="19.5" customHeight="1">
      <c r="A41" s="19" t="s">
        <v>1028</v>
      </c>
      <c r="B41" s="19"/>
      <c r="C41" s="19"/>
      <c r="D41" s="19" t="str">
        <f t="shared" si="0"/>
        <v/>
      </c>
      <c r="E41" s="29" t="s">
        <v>469</v>
      </c>
      <c r="F41" s="19"/>
      <c r="G41" s="19"/>
      <c r="H41" s="19" t="str">
        <f t="shared" si="1"/>
        <v/>
      </c>
    </row>
    <row r="42" spans="1:8" ht="19.5" customHeight="1">
      <c r="A42" s="29" t="s">
        <v>499</v>
      </c>
      <c r="B42" s="19"/>
      <c r="C42" s="19"/>
      <c r="D42" s="19" t="str">
        <f t="shared" si="0"/>
        <v/>
      </c>
      <c r="E42" s="28" t="s">
        <v>467</v>
      </c>
      <c r="F42" s="19"/>
      <c r="G42" s="19"/>
      <c r="H42" s="19" t="str">
        <f t="shared" si="1"/>
        <v/>
      </c>
    </row>
    <row r="43" spans="1:8" ht="19.5" customHeight="1">
      <c r="A43" s="28" t="s">
        <v>1027</v>
      </c>
      <c r="B43" s="19"/>
      <c r="C43" s="19"/>
      <c r="D43" s="19" t="str">
        <f t="shared" si="0"/>
        <v/>
      </c>
      <c r="E43" s="28" t="s">
        <v>465</v>
      </c>
      <c r="F43" s="19"/>
      <c r="G43" s="19"/>
      <c r="H43" s="19" t="str">
        <f t="shared" si="1"/>
        <v/>
      </c>
    </row>
    <row r="44" spans="1:8" ht="19.5" customHeight="1">
      <c r="A44" s="28" t="s">
        <v>495</v>
      </c>
      <c r="B44" s="19">
        <v>199</v>
      </c>
      <c r="C44" s="19">
        <v>268</v>
      </c>
      <c r="D44" s="19">
        <f t="shared" si="0"/>
        <v>134.69999999999999</v>
      </c>
      <c r="E44" s="28" t="s">
        <v>1026</v>
      </c>
      <c r="F44" s="19"/>
      <c r="G44" s="19"/>
      <c r="H44" s="19" t="str">
        <f t="shared" si="1"/>
        <v/>
      </c>
    </row>
    <row r="45" spans="1:8" ht="19.5" customHeight="1">
      <c r="A45" s="28" t="s">
        <v>1025</v>
      </c>
      <c r="B45" s="19">
        <v>7</v>
      </c>
      <c r="C45" s="19"/>
      <c r="D45" s="19">
        <f t="shared" si="0"/>
        <v>0</v>
      </c>
      <c r="E45" s="29" t="s">
        <v>1024</v>
      </c>
      <c r="F45" s="19"/>
      <c r="G45" s="19"/>
      <c r="H45" s="19" t="str">
        <f t="shared" si="1"/>
        <v/>
      </c>
    </row>
    <row r="46" spans="1:8" ht="19.5" customHeight="1">
      <c r="A46" s="29" t="s">
        <v>1023</v>
      </c>
      <c r="B46" s="19">
        <f>SUM(B47:B57)</f>
        <v>0</v>
      </c>
      <c r="C46" s="19">
        <f>SUM(C47:C57)</f>
        <v>0</v>
      </c>
      <c r="D46" s="19" t="str">
        <f t="shared" si="0"/>
        <v/>
      </c>
      <c r="E46" s="29" t="s">
        <v>1022</v>
      </c>
      <c r="F46" s="19"/>
      <c r="G46" s="19"/>
      <c r="H46" s="19" t="str">
        <f t="shared" si="1"/>
        <v/>
      </c>
    </row>
    <row r="47" spans="1:8" ht="19.5" customHeight="1">
      <c r="A47" s="29" t="s">
        <v>469</v>
      </c>
      <c r="B47" s="19"/>
      <c r="C47" s="19"/>
      <c r="D47" s="19" t="str">
        <f t="shared" si="0"/>
        <v/>
      </c>
      <c r="E47" s="29" t="s">
        <v>499</v>
      </c>
      <c r="F47" s="19"/>
      <c r="G47" s="19"/>
      <c r="H47" s="19" t="str">
        <f t="shared" si="1"/>
        <v/>
      </c>
    </row>
    <row r="48" spans="1:8" ht="19.5" customHeight="1">
      <c r="A48" s="29" t="s">
        <v>467</v>
      </c>
      <c r="B48" s="19"/>
      <c r="C48" s="19"/>
      <c r="D48" s="19" t="str">
        <f t="shared" si="0"/>
        <v/>
      </c>
      <c r="E48" s="28" t="s">
        <v>495</v>
      </c>
      <c r="F48" s="19"/>
      <c r="G48" s="19"/>
      <c r="H48" s="19" t="str">
        <f t="shared" si="1"/>
        <v/>
      </c>
    </row>
    <row r="49" spans="1:8" ht="19.5" customHeight="1">
      <c r="A49" s="28" t="s">
        <v>465</v>
      </c>
      <c r="B49" s="19"/>
      <c r="C49" s="19"/>
      <c r="D49" s="19" t="str">
        <f t="shared" si="0"/>
        <v/>
      </c>
      <c r="E49" s="28" t="s">
        <v>1021</v>
      </c>
      <c r="F49" s="19"/>
      <c r="G49" s="19"/>
      <c r="H49" s="19" t="str">
        <f t="shared" si="1"/>
        <v/>
      </c>
    </row>
    <row r="50" spans="1:8" ht="19.5" customHeight="1">
      <c r="A50" s="28" t="s">
        <v>1020</v>
      </c>
      <c r="B50" s="19"/>
      <c r="C50" s="19"/>
      <c r="D50" s="19" t="str">
        <f t="shared" si="0"/>
        <v/>
      </c>
      <c r="E50" s="28" t="s">
        <v>1019</v>
      </c>
      <c r="F50" s="19">
        <f>SUM(F51:F58)+SUM(B59:B64)</f>
        <v>117</v>
      </c>
      <c r="G50" s="19">
        <f>SUM(G51:G58)+SUM(C59:C64)</f>
        <v>161</v>
      </c>
      <c r="H50" s="19">
        <f t="shared" si="1"/>
        <v>137.6</v>
      </c>
    </row>
    <row r="51" spans="1:8" ht="19.5" customHeight="1">
      <c r="A51" s="28" t="s">
        <v>1018</v>
      </c>
      <c r="B51" s="19"/>
      <c r="C51" s="19"/>
      <c r="D51" s="19" t="str">
        <f t="shared" si="0"/>
        <v/>
      </c>
      <c r="E51" s="28" t="s">
        <v>469</v>
      </c>
      <c r="F51" s="19">
        <v>114</v>
      </c>
      <c r="G51" s="19">
        <v>125</v>
      </c>
      <c r="H51" s="19">
        <f t="shared" si="1"/>
        <v>109.6</v>
      </c>
    </row>
    <row r="52" spans="1:8" ht="19.5" customHeight="1">
      <c r="A52" s="19" t="s">
        <v>1017</v>
      </c>
      <c r="B52" s="19"/>
      <c r="C52" s="19"/>
      <c r="D52" s="19" t="str">
        <f t="shared" si="0"/>
        <v/>
      </c>
      <c r="E52" s="29" t="s">
        <v>467</v>
      </c>
      <c r="F52" s="19">
        <v>3</v>
      </c>
      <c r="G52" s="19">
        <v>36</v>
      </c>
      <c r="H52" s="19">
        <f t="shared" si="1"/>
        <v>1200</v>
      </c>
    </row>
    <row r="53" spans="1:8" ht="19.5" customHeight="1">
      <c r="A53" s="29" t="s">
        <v>1016</v>
      </c>
      <c r="B53" s="19"/>
      <c r="C53" s="19"/>
      <c r="D53" s="19" t="str">
        <f t="shared" si="0"/>
        <v/>
      </c>
      <c r="E53" s="29" t="s">
        <v>465</v>
      </c>
      <c r="F53" s="19"/>
      <c r="G53" s="19"/>
      <c r="H53" s="19" t="str">
        <f t="shared" si="1"/>
        <v/>
      </c>
    </row>
    <row r="54" spans="1:8" ht="19.5" customHeight="1">
      <c r="A54" s="29" t="s">
        <v>1015</v>
      </c>
      <c r="B54" s="19"/>
      <c r="C54" s="19"/>
      <c r="D54" s="19" t="str">
        <f t="shared" si="0"/>
        <v/>
      </c>
      <c r="E54" s="29" t="s">
        <v>1014</v>
      </c>
      <c r="F54" s="19"/>
      <c r="G54" s="19"/>
      <c r="H54" s="19" t="str">
        <f t="shared" si="1"/>
        <v/>
      </c>
    </row>
    <row r="55" spans="1:8" ht="19.5" customHeight="1">
      <c r="A55" s="29" t="s">
        <v>499</v>
      </c>
      <c r="B55" s="19"/>
      <c r="C55" s="19"/>
      <c r="D55" s="19" t="str">
        <f t="shared" si="0"/>
        <v/>
      </c>
      <c r="E55" s="28" t="s">
        <v>1013</v>
      </c>
      <c r="F55" s="19"/>
      <c r="G55" s="19"/>
      <c r="H55" s="19" t="str">
        <f t="shared" si="1"/>
        <v/>
      </c>
    </row>
    <row r="56" spans="1:8" ht="19.5" customHeight="1">
      <c r="A56" s="28" t="s">
        <v>495</v>
      </c>
      <c r="B56" s="19"/>
      <c r="C56" s="19"/>
      <c r="D56" s="19" t="str">
        <f t="shared" si="0"/>
        <v/>
      </c>
      <c r="E56" s="28" t="s">
        <v>1012</v>
      </c>
      <c r="F56" s="19"/>
      <c r="G56" s="19"/>
      <c r="H56" s="19" t="str">
        <f t="shared" si="1"/>
        <v/>
      </c>
    </row>
    <row r="57" spans="1:8" ht="19.5" customHeight="1">
      <c r="A57" s="28" t="s">
        <v>1011</v>
      </c>
      <c r="B57" s="19"/>
      <c r="C57" s="19"/>
      <c r="D57" s="19" t="str">
        <f t="shared" si="0"/>
        <v/>
      </c>
      <c r="E57" s="28" t="s">
        <v>1010</v>
      </c>
      <c r="F57" s="19"/>
      <c r="G57" s="19"/>
      <c r="H57" s="19" t="str">
        <f t="shared" si="1"/>
        <v/>
      </c>
    </row>
    <row r="58" spans="1:8" s="25" customFormat="1" ht="19.5" customHeight="1">
      <c r="A58" s="30" t="s">
        <v>1009</v>
      </c>
      <c r="B58" s="26">
        <f>SUM(F32:F39)</f>
        <v>72</v>
      </c>
      <c r="C58" s="26">
        <f>SUM(G32:G39)</f>
        <v>108</v>
      </c>
      <c r="D58" s="26">
        <f t="shared" si="0"/>
        <v>150</v>
      </c>
      <c r="E58" s="31" t="s">
        <v>1008</v>
      </c>
      <c r="F58" s="26"/>
      <c r="G58" s="26"/>
      <c r="H58" s="26" t="str">
        <f t="shared" si="1"/>
        <v/>
      </c>
    </row>
    <row r="59" spans="1:8" ht="19.5" customHeight="1">
      <c r="A59" s="29" t="s">
        <v>1007</v>
      </c>
      <c r="B59" s="19"/>
      <c r="C59" s="19"/>
      <c r="D59" s="19" t="str">
        <f t="shared" si="0"/>
        <v/>
      </c>
      <c r="E59" s="28" t="s">
        <v>469</v>
      </c>
      <c r="F59" s="19"/>
      <c r="G59" s="19"/>
      <c r="H59" s="19" t="str">
        <f t="shared" si="1"/>
        <v/>
      </c>
    </row>
    <row r="60" spans="1:8" ht="19.5" customHeight="1">
      <c r="A60" s="29" t="s">
        <v>1006</v>
      </c>
      <c r="B60" s="19"/>
      <c r="C60" s="19"/>
      <c r="D60" s="19" t="str">
        <f t="shared" si="0"/>
        <v/>
      </c>
      <c r="E60" s="19" t="s">
        <v>467</v>
      </c>
      <c r="F60" s="19"/>
      <c r="G60" s="19"/>
      <c r="H60" s="19" t="str">
        <f t="shared" si="1"/>
        <v/>
      </c>
    </row>
    <row r="61" spans="1:8" ht="19.5" customHeight="1">
      <c r="A61" s="28" t="s">
        <v>1005</v>
      </c>
      <c r="B61" s="19"/>
      <c r="C61" s="19"/>
      <c r="D61" s="19" t="str">
        <f t="shared" si="0"/>
        <v/>
      </c>
      <c r="E61" s="29" t="s">
        <v>465</v>
      </c>
      <c r="F61" s="19"/>
      <c r="G61" s="19"/>
      <c r="H61" s="19" t="str">
        <f t="shared" si="1"/>
        <v/>
      </c>
    </row>
    <row r="62" spans="1:8" ht="19.5" customHeight="1">
      <c r="A62" s="28" t="s">
        <v>1004</v>
      </c>
      <c r="B62" s="19"/>
      <c r="C62" s="19"/>
      <c r="D62" s="19" t="str">
        <f t="shared" si="0"/>
        <v/>
      </c>
      <c r="E62" s="29" t="s">
        <v>1003</v>
      </c>
      <c r="F62" s="19"/>
      <c r="G62" s="19"/>
      <c r="H62" s="19" t="str">
        <f t="shared" si="1"/>
        <v/>
      </c>
    </row>
    <row r="63" spans="1:8" ht="19.5" customHeight="1">
      <c r="A63" s="28" t="s">
        <v>495</v>
      </c>
      <c r="B63" s="19"/>
      <c r="C63" s="19"/>
      <c r="D63" s="19" t="str">
        <f t="shared" si="0"/>
        <v/>
      </c>
      <c r="E63" s="29" t="s">
        <v>1002</v>
      </c>
      <c r="F63" s="19"/>
      <c r="G63" s="19"/>
      <c r="H63" s="19" t="str">
        <f t="shared" si="1"/>
        <v/>
      </c>
    </row>
    <row r="64" spans="1:8" ht="19.5" customHeight="1">
      <c r="A64" s="28" t="s">
        <v>1001</v>
      </c>
      <c r="B64" s="19"/>
      <c r="C64" s="19"/>
      <c r="D64" s="19" t="str">
        <f t="shared" si="0"/>
        <v/>
      </c>
      <c r="E64" s="28" t="s">
        <v>1000</v>
      </c>
      <c r="F64" s="19"/>
      <c r="G64" s="19"/>
      <c r="H64" s="19" t="str">
        <f t="shared" si="1"/>
        <v/>
      </c>
    </row>
    <row r="65" spans="1:8" ht="19.5" customHeight="1">
      <c r="A65" s="19" t="s">
        <v>999</v>
      </c>
      <c r="B65" s="19">
        <f>SUM(B66:B73)</f>
        <v>173</v>
      </c>
      <c r="C65" s="19">
        <f>SUM(C66:C73)</f>
        <v>184</v>
      </c>
      <c r="D65" s="19">
        <f t="shared" si="0"/>
        <v>106.4</v>
      </c>
      <c r="E65" s="28" t="s">
        <v>998</v>
      </c>
      <c r="F65" s="19"/>
      <c r="G65" s="19"/>
      <c r="H65" s="19" t="str">
        <f t="shared" si="1"/>
        <v/>
      </c>
    </row>
    <row r="66" spans="1:8" ht="19.5" customHeight="1">
      <c r="A66" s="29" t="s">
        <v>469</v>
      </c>
      <c r="B66" s="19">
        <v>141</v>
      </c>
      <c r="C66" s="19">
        <v>129</v>
      </c>
      <c r="D66" s="19">
        <f t="shared" si="0"/>
        <v>91.5</v>
      </c>
      <c r="E66" s="28" t="s">
        <v>997</v>
      </c>
      <c r="F66" s="19"/>
      <c r="G66" s="19"/>
      <c r="H66" s="19" t="str">
        <f t="shared" si="1"/>
        <v/>
      </c>
    </row>
    <row r="67" spans="1:8" ht="19.5" customHeight="1">
      <c r="A67" s="29" t="s">
        <v>467</v>
      </c>
      <c r="B67" s="19">
        <v>32</v>
      </c>
      <c r="C67" s="19">
        <v>55</v>
      </c>
      <c r="D67" s="19">
        <f t="shared" si="0"/>
        <v>171.9</v>
      </c>
      <c r="E67" s="29" t="s">
        <v>996</v>
      </c>
      <c r="F67" s="19"/>
      <c r="G67" s="19"/>
      <c r="H67" s="19" t="str">
        <f t="shared" si="1"/>
        <v/>
      </c>
    </row>
    <row r="68" spans="1:8" ht="19.5" customHeight="1">
      <c r="A68" s="29" t="s">
        <v>465</v>
      </c>
      <c r="B68" s="19"/>
      <c r="C68" s="19"/>
      <c r="D68" s="19" t="str">
        <f t="shared" si="0"/>
        <v/>
      </c>
      <c r="E68" s="29" t="s">
        <v>495</v>
      </c>
      <c r="F68" s="19"/>
      <c r="G68" s="19"/>
      <c r="H68" s="19" t="str">
        <f t="shared" si="1"/>
        <v/>
      </c>
    </row>
    <row r="69" spans="1:8" ht="19.5" customHeight="1">
      <c r="A69" s="28" t="s">
        <v>995</v>
      </c>
      <c r="B69" s="19"/>
      <c r="C69" s="19"/>
      <c r="D69" s="19" t="str">
        <f t="shared" ref="D69:D132" si="2">IF(B69=0,"",ROUND(C69/B69*100,1))</f>
        <v/>
      </c>
      <c r="E69" s="29" t="s">
        <v>994</v>
      </c>
      <c r="F69" s="19"/>
      <c r="G69" s="19"/>
      <c r="H69" s="19" t="str">
        <f t="shared" ref="H69:H132" si="3">IF(F69=0,"",ROUND(G69/F69*100,1))</f>
        <v/>
      </c>
    </row>
    <row r="70" spans="1:8" ht="19.5" customHeight="1">
      <c r="A70" s="28" t="s">
        <v>993</v>
      </c>
      <c r="B70" s="19"/>
      <c r="C70" s="19"/>
      <c r="D70" s="19" t="str">
        <f t="shared" si="2"/>
        <v/>
      </c>
      <c r="E70" s="28" t="s">
        <v>992</v>
      </c>
      <c r="F70" s="19">
        <f>SUM(F71:F79)</f>
        <v>15</v>
      </c>
      <c r="G70" s="19">
        <f>SUM(G71:G79)</f>
        <v>0</v>
      </c>
      <c r="H70" s="19">
        <f t="shared" si="3"/>
        <v>0</v>
      </c>
    </row>
    <row r="71" spans="1:8" ht="19.5" customHeight="1">
      <c r="A71" s="28" t="s">
        <v>991</v>
      </c>
      <c r="B71" s="19"/>
      <c r="C71" s="19"/>
      <c r="D71" s="19" t="str">
        <f t="shared" si="2"/>
        <v/>
      </c>
      <c r="E71" s="28" t="s">
        <v>469</v>
      </c>
      <c r="F71" s="19"/>
      <c r="G71" s="19"/>
      <c r="H71" s="19" t="str">
        <f t="shared" si="3"/>
        <v/>
      </c>
    </row>
    <row r="72" spans="1:8" ht="19.5" customHeight="1">
      <c r="A72" s="29" t="s">
        <v>495</v>
      </c>
      <c r="B72" s="19"/>
      <c r="C72" s="19"/>
      <c r="D72" s="19" t="str">
        <f t="shared" si="2"/>
        <v/>
      </c>
      <c r="E72" s="28" t="s">
        <v>467</v>
      </c>
      <c r="F72" s="19"/>
      <c r="G72" s="19"/>
      <c r="H72" s="19" t="str">
        <f t="shared" si="3"/>
        <v/>
      </c>
    </row>
    <row r="73" spans="1:8" ht="19.5" customHeight="1">
      <c r="A73" s="29" t="s">
        <v>990</v>
      </c>
      <c r="B73" s="19"/>
      <c r="C73" s="19"/>
      <c r="D73" s="19" t="str">
        <f t="shared" si="2"/>
        <v/>
      </c>
      <c r="E73" s="19" t="s">
        <v>465</v>
      </c>
      <c r="F73" s="19"/>
      <c r="G73" s="19"/>
      <c r="H73" s="19" t="str">
        <f t="shared" si="3"/>
        <v/>
      </c>
    </row>
    <row r="74" spans="1:8" ht="19.5" customHeight="1">
      <c r="A74" s="19" t="s">
        <v>989</v>
      </c>
      <c r="B74" s="19">
        <f>SUM(B75:B84)</f>
        <v>172</v>
      </c>
      <c r="C74" s="19">
        <f>SUM(C75:C84)</f>
        <v>200</v>
      </c>
      <c r="D74" s="19">
        <f t="shared" si="2"/>
        <v>116.3</v>
      </c>
      <c r="E74" s="29" t="s">
        <v>988</v>
      </c>
      <c r="F74" s="19"/>
      <c r="G74" s="19"/>
      <c r="H74" s="19" t="str">
        <f t="shared" si="3"/>
        <v/>
      </c>
    </row>
    <row r="75" spans="1:8" ht="19.5" customHeight="1">
      <c r="A75" s="29" t="s">
        <v>469</v>
      </c>
      <c r="B75" s="19">
        <v>65</v>
      </c>
      <c r="C75" s="19">
        <v>70</v>
      </c>
      <c r="D75" s="19">
        <f t="shared" si="2"/>
        <v>107.7</v>
      </c>
      <c r="E75" s="29" t="s">
        <v>987</v>
      </c>
      <c r="F75" s="19"/>
      <c r="G75" s="19"/>
      <c r="H75" s="19" t="str">
        <f t="shared" si="3"/>
        <v/>
      </c>
    </row>
    <row r="76" spans="1:8" ht="19.5" customHeight="1">
      <c r="A76" s="29" t="s">
        <v>467</v>
      </c>
      <c r="B76" s="19"/>
      <c r="C76" s="19"/>
      <c r="D76" s="19" t="str">
        <f t="shared" si="2"/>
        <v/>
      </c>
      <c r="E76" s="29" t="s">
        <v>986</v>
      </c>
      <c r="F76" s="19"/>
      <c r="G76" s="19"/>
      <c r="H76" s="19" t="str">
        <f t="shared" si="3"/>
        <v/>
      </c>
    </row>
    <row r="77" spans="1:8" ht="19.5" customHeight="1">
      <c r="A77" s="29" t="s">
        <v>465</v>
      </c>
      <c r="B77" s="19"/>
      <c r="C77" s="19"/>
      <c r="D77" s="19" t="str">
        <f t="shared" si="2"/>
        <v/>
      </c>
      <c r="E77" s="28" t="s">
        <v>499</v>
      </c>
      <c r="F77" s="19"/>
      <c r="G77" s="19"/>
      <c r="H77" s="19" t="str">
        <f t="shared" si="3"/>
        <v/>
      </c>
    </row>
    <row r="78" spans="1:8" ht="19.5" customHeight="1">
      <c r="A78" s="28" t="s">
        <v>985</v>
      </c>
      <c r="B78" s="19"/>
      <c r="C78" s="19"/>
      <c r="D78" s="19" t="str">
        <f t="shared" si="2"/>
        <v/>
      </c>
      <c r="E78" s="28" t="s">
        <v>495</v>
      </c>
      <c r="F78" s="19"/>
      <c r="G78" s="19"/>
      <c r="H78" s="19" t="str">
        <f t="shared" si="3"/>
        <v/>
      </c>
    </row>
    <row r="79" spans="1:8" ht="19.5" customHeight="1">
      <c r="A79" s="28" t="s">
        <v>984</v>
      </c>
      <c r="B79" s="19"/>
      <c r="C79" s="19"/>
      <c r="D79" s="19" t="str">
        <f t="shared" si="2"/>
        <v/>
      </c>
      <c r="E79" s="28" t="s">
        <v>983</v>
      </c>
      <c r="F79" s="19">
        <v>15</v>
      </c>
      <c r="G79" s="19"/>
      <c r="H79" s="19">
        <f t="shared" si="3"/>
        <v>0</v>
      </c>
    </row>
    <row r="80" spans="1:8" ht="19.5" customHeight="1">
      <c r="A80" s="28" t="s">
        <v>982</v>
      </c>
      <c r="B80" s="19"/>
      <c r="C80" s="19"/>
      <c r="D80" s="19" t="str">
        <f t="shared" si="2"/>
        <v/>
      </c>
      <c r="E80" s="29" t="s">
        <v>981</v>
      </c>
      <c r="F80" s="19">
        <f>SUM(F81:F85)+SUM(B86:B92)</f>
        <v>32</v>
      </c>
      <c r="G80" s="19">
        <f>SUM(G81:G85)+SUM(C86:C92)</f>
        <v>23</v>
      </c>
      <c r="H80" s="19">
        <f t="shared" si="3"/>
        <v>71.900000000000006</v>
      </c>
    </row>
    <row r="81" spans="1:8" ht="19.5" customHeight="1">
      <c r="A81" s="29" t="s">
        <v>980</v>
      </c>
      <c r="B81" s="19"/>
      <c r="C81" s="19"/>
      <c r="D81" s="19" t="str">
        <f t="shared" si="2"/>
        <v/>
      </c>
      <c r="E81" s="29" t="s">
        <v>469</v>
      </c>
      <c r="F81" s="19"/>
      <c r="G81" s="19"/>
      <c r="H81" s="19" t="str">
        <f t="shared" si="3"/>
        <v/>
      </c>
    </row>
    <row r="82" spans="1:8" ht="19.5" customHeight="1">
      <c r="A82" s="29" t="s">
        <v>979</v>
      </c>
      <c r="B82" s="19">
        <v>107</v>
      </c>
      <c r="C82" s="19">
        <v>130</v>
      </c>
      <c r="D82" s="19">
        <f t="shared" si="2"/>
        <v>121.5</v>
      </c>
      <c r="E82" s="29" t="s">
        <v>467</v>
      </c>
      <c r="F82" s="19"/>
      <c r="G82" s="19"/>
      <c r="H82" s="19" t="str">
        <f t="shared" si="3"/>
        <v/>
      </c>
    </row>
    <row r="83" spans="1:8" ht="19.5" customHeight="1">
      <c r="A83" s="29" t="s">
        <v>495</v>
      </c>
      <c r="B83" s="19"/>
      <c r="C83" s="19"/>
      <c r="D83" s="19" t="str">
        <f t="shared" si="2"/>
        <v/>
      </c>
      <c r="E83" s="28" t="s">
        <v>465</v>
      </c>
      <c r="F83" s="19"/>
      <c r="G83" s="19"/>
      <c r="H83" s="19" t="str">
        <f t="shared" si="3"/>
        <v/>
      </c>
    </row>
    <row r="84" spans="1:8" ht="19.5" customHeight="1">
      <c r="A84" s="28" t="s">
        <v>978</v>
      </c>
      <c r="B84" s="19"/>
      <c r="C84" s="19"/>
      <c r="D84" s="19" t="str">
        <f t="shared" si="2"/>
        <v/>
      </c>
      <c r="E84" s="28" t="s">
        <v>977</v>
      </c>
      <c r="F84" s="19"/>
      <c r="G84" s="19"/>
      <c r="H84" s="19" t="str">
        <f t="shared" si="3"/>
        <v/>
      </c>
    </row>
    <row r="85" spans="1:8" s="25" customFormat="1" ht="19.5" customHeight="1">
      <c r="A85" s="30" t="s">
        <v>976</v>
      </c>
      <c r="B85" s="26">
        <f>SUM(F59:F69)</f>
        <v>0</v>
      </c>
      <c r="C85" s="26">
        <f>SUM(G59:G69)</f>
        <v>0</v>
      </c>
      <c r="D85" s="26" t="str">
        <f t="shared" si="2"/>
        <v/>
      </c>
      <c r="E85" s="30" t="s">
        <v>975</v>
      </c>
      <c r="F85" s="26"/>
      <c r="G85" s="26"/>
      <c r="H85" s="26" t="str">
        <f t="shared" si="3"/>
        <v/>
      </c>
    </row>
    <row r="86" spans="1:8" ht="19.5" customHeight="1">
      <c r="A86" s="28" t="s">
        <v>974</v>
      </c>
      <c r="B86" s="19"/>
      <c r="C86" s="19"/>
      <c r="D86" s="19" t="str">
        <f t="shared" si="2"/>
        <v/>
      </c>
      <c r="E86" s="29" t="s">
        <v>973</v>
      </c>
      <c r="F86" s="19"/>
      <c r="G86" s="19"/>
      <c r="H86" s="19" t="str">
        <f t="shared" si="3"/>
        <v/>
      </c>
    </row>
    <row r="87" spans="1:8" ht="19.5" customHeight="1">
      <c r="A87" s="29" t="s">
        <v>972</v>
      </c>
      <c r="B87" s="19"/>
      <c r="C87" s="19"/>
      <c r="D87" s="19" t="str">
        <f t="shared" si="2"/>
        <v/>
      </c>
      <c r="E87" s="29" t="s">
        <v>495</v>
      </c>
      <c r="F87" s="19"/>
      <c r="G87" s="19"/>
      <c r="H87" s="19" t="str">
        <f t="shared" si="3"/>
        <v/>
      </c>
    </row>
    <row r="88" spans="1:8" ht="19.5" customHeight="1">
      <c r="A88" s="29" t="s">
        <v>971</v>
      </c>
      <c r="B88" s="19"/>
      <c r="C88" s="19"/>
      <c r="D88" s="19" t="str">
        <f t="shared" si="2"/>
        <v/>
      </c>
      <c r="E88" s="29" t="s">
        <v>970</v>
      </c>
      <c r="F88" s="19"/>
      <c r="G88" s="19"/>
      <c r="H88" s="19" t="str">
        <f t="shared" si="3"/>
        <v/>
      </c>
    </row>
    <row r="89" spans="1:8" ht="19.5" customHeight="1">
      <c r="A89" s="29" t="s">
        <v>969</v>
      </c>
      <c r="B89" s="19"/>
      <c r="C89" s="19"/>
      <c r="D89" s="19" t="str">
        <f t="shared" si="2"/>
        <v/>
      </c>
      <c r="E89" s="28" t="s">
        <v>968</v>
      </c>
      <c r="F89" s="19">
        <f>SUM(F90:F94)</f>
        <v>0</v>
      </c>
      <c r="G89" s="19">
        <f>SUM(G90:G94)</f>
        <v>0</v>
      </c>
      <c r="H89" s="19" t="str">
        <f t="shared" si="3"/>
        <v/>
      </c>
    </row>
    <row r="90" spans="1:8" ht="19.5" customHeight="1">
      <c r="A90" s="28" t="s">
        <v>499</v>
      </c>
      <c r="B90" s="19"/>
      <c r="C90" s="19"/>
      <c r="D90" s="19" t="str">
        <f t="shared" si="2"/>
        <v/>
      </c>
      <c r="E90" s="28" t="s">
        <v>469</v>
      </c>
      <c r="F90" s="19"/>
      <c r="G90" s="19"/>
      <c r="H90" s="19" t="str">
        <f t="shared" si="3"/>
        <v/>
      </c>
    </row>
    <row r="91" spans="1:8" ht="19.5" customHeight="1">
      <c r="A91" s="28" t="s">
        <v>495</v>
      </c>
      <c r="B91" s="19"/>
      <c r="C91" s="19"/>
      <c r="D91" s="19" t="str">
        <f t="shared" si="2"/>
        <v/>
      </c>
      <c r="E91" s="28" t="s">
        <v>467</v>
      </c>
      <c r="F91" s="19"/>
      <c r="G91" s="19"/>
      <c r="H91" s="19" t="str">
        <f t="shared" si="3"/>
        <v/>
      </c>
    </row>
    <row r="92" spans="1:8" ht="19.5" customHeight="1">
      <c r="A92" s="28" t="s">
        <v>967</v>
      </c>
      <c r="B92" s="19">
        <v>32</v>
      </c>
      <c r="C92" s="19">
        <v>23</v>
      </c>
      <c r="D92" s="19">
        <f t="shared" si="2"/>
        <v>71.900000000000006</v>
      </c>
      <c r="E92" s="29" t="s">
        <v>465</v>
      </c>
      <c r="F92" s="19"/>
      <c r="G92" s="19"/>
      <c r="H92" s="19" t="str">
        <f t="shared" si="3"/>
        <v/>
      </c>
    </row>
    <row r="93" spans="1:8" ht="19.5" customHeight="1">
      <c r="A93" s="29" t="s">
        <v>966</v>
      </c>
      <c r="B93" s="19">
        <f>SUM(B94:B99)</f>
        <v>0</v>
      </c>
      <c r="C93" s="19">
        <f>SUM(C94:C99)</f>
        <v>0</v>
      </c>
      <c r="D93" s="19" t="str">
        <f t="shared" si="2"/>
        <v/>
      </c>
      <c r="E93" s="29" t="s">
        <v>965</v>
      </c>
      <c r="F93" s="19"/>
      <c r="G93" s="19"/>
      <c r="H93" s="19" t="str">
        <f t="shared" si="3"/>
        <v/>
      </c>
    </row>
    <row r="94" spans="1:8" ht="19.5" customHeight="1">
      <c r="A94" s="29" t="s">
        <v>469</v>
      </c>
      <c r="B94" s="36"/>
      <c r="C94" s="36"/>
      <c r="D94" s="19" t="str">
        <f t="shared" si="2"/>
        <v/>
      </c>
      <c r="E94" s="29" t="s">
        <v>964</v>
      </c>
      <c r="F94" s="19"/>
      <c r="G94" s="19"/>
      <c r="H94" s="19" t="str">
        <f t="shared" si="3"/>
        <v/>
      </c>
    </row>
    <row r="95" spans="1:8" s="37" customFormat="1" ht="19.5" customHeight="1">
      <c r="A95" s="29" t="s">
        <v>467</v>
      </c>
      <c r="B95" s="19"/>
      <c r="C95" s="19"/>
      <c r="D95" s="19" t="str">
        <f t="shared" si="2"/>
        <v/>
      </c>
      <c r="E95" s="28" t="s">
        <v>963</v>
      </c>
      <c r="F95" s="19">
        <f>SUM(F96:F101)</f>
        <v>0</v>
      </c>
      <c r="G95" s="19">
        <f>SUM(G96:G101)</f>
        <v>0</v>
      </c>
      <c r="H95" s="19" t="str">
        <f t="shared" si="3"/>
        <v/>
      </c>
    </row>
    <row r="96" spans="1:8" ht="19.5" customHeight="1">
      <c r="A96" s="28" t="s">
        <v>465</v>
      </c>
      <c r="B96" s="19"/>
      <c r="C96" s="19"/>
      <c r="D96" s="19" t="str">
        <f t="shared" si="2"/>
        <v/>
      </c>
      <c r="E96" s="28" t="s">
        <v>469</v>
      </c>
      <c r="F96" s="19"/>
      <c r="G96" s="19"/>
      <c r="H96" s="19" t="str">
        <f t="shared" si="3"/>
        <v/>
      </c>
    </row>
    <row r="97" spans="1:8" ht="19.5" customHeight="1">
      <c r="A97" s="28" t="s">
        <v>962</v>
      </c>
      <c r="B97" s="19"/>
      <c r="C97" s="19"/>
      <c r="D97" s="19" t="str">
        <f t="shared" si="2"/>
        <v/>
      </c>
      <c r="E97" s="28" t="s">
        <v>467</v>
      </c>
      <c r="F97" s="19"/>
      <c r="G97" s="19"/>
      <c r="H97" s="19" t="str">
        <f t="shared" si="3"/>
        <v/>
      </c>
    </row>
    <row r="98" spans="1:8" ht="19.5" customHeight="1">
      <c r="A98" s="28" t="s">
        <v>495</v>
      </c>
      <c r="B98" s="19"/>
      <c r="C98" s="19"/>
      <c r="D98" s="19" t="str">
        <f t="shared" si="2"/>
        <v/>
      </c>
      <c r="E98" s="19" t="s">
        <v>465</v>
      </c>
      <c r="F98" s="19"/>
      <c r="G98" s="19"/>
      <c r="H98" s="19" t="str">
        <f t="shared" si="3"/>
        <v/>
      </c>
    </row>
    <row r="99" spans="1:8" ht="19.5" customHeight="1">
      <c r="A99" s="19" t="s">
        <v>961</v>
      </c>
      <c r="B99" s="19"/>
      <c r="C99" s="19"/>
      <c r="D99" s="19" t="str">
        <f t="shared" si="2"/>
        <v/>
      </c>
      <c r="E99" s="29" t="s">
        <v>960</v>
      </c>
      <c r="F99" s="19"/>
      <c r="G99" s="19"/>
      <c r="H99" s="19" t="str">
        <f t="shared" si="3"/>
        <v/>
      </c>
    </row>
    <row r="100" spans="1:8" ht="19.5" customHeight="1">
      <c r="A100" s="29" t="s">
        <v>959</v>
      </c>
      <c r="B100" s="19">
        <f>SUM(B101:B106)</f>
        <v>0</v>
      </c>
      <c r="C100" s="19">
        <f>SUM(C101:C106)</f>
        <v>0</v>
      </c>
      <c r="D100" s="19" t="str">
        <f t="shared" si="2"/>
        <v/>
      </c>
      <c r="E100" s="29" t="s">
        <v>495</v>
      </c>
      <c r="F100" s="19"/>
      <c r="G100" s="19"/>
      <c r="H100" s="19" t="str">
        <f t="shared" si="3"/>
        <v/>
      </c>
    </row>
    <row r="101" spans="1:8" ht="19.5" customHeight="1">
      <c r="A101" s="29" t="s">
        <v>469</v>
      </c>
      <c r="B101" s="19"/>
      <c r="C101" s="19"/>
      <c r="D101" s="19" t="str">
        <f t="shared" si="2"/>
        <v/>
      </c>
      <c r="E101" s="29" t="s">
        <v>958</v>
      </c>
      <c r="F101" s="19"/>
      <c r="G101" s="19"/>
      <c r="H101" s="19" t="str">
        <f t="shared" si="3"/>
        <v/>
      </c>
    </row>
    <row r="102" spans="1:8" ht="19.5" customHeight="1">
      <c r="A102" s="29" t="s">
        <v>467</v>
      </c>
      <c r="B102" s="19"/>
      <c r="C102" s="19"/>
      <c r="D102" s="19" t="str">
        <f t="shared" si="2"/>
        <v/>
      </c>
      <c r="E102" s="28" t="s">
        <v>957</v>
      </c>
      <c r="F102" s="19">
        <f>SUM(F103:F109)</f>
        <v>51</v>
      </c>
      <c r="G102" s="19">
        <f>SUM(G103:G109)</f>
        <v>45</v>
      </c>
      <c r="H102" s="19">
        <f t="shared" si="3"/>
        <v>88.2</v>
      </c>
    </row>
    <row r="103" spans="1:8" ht="19.5" customHeight="1">
      <c r="A103" s="28" t="s">
        <v>465</v>
      </c>
      <c r="B103" s="19"/>
      <c r="C103" s="19"/>
      <c r="D103" s="19" t="str">
        <f t="shared" si="2"/>
        <v/>
      </c>
      <c r="E103" s="28" t="s">
        <v>469</v>
      </c>
      <c r="F103" s="36">
        <v>51</v>
      </c>
      <c r="G103" s="36">
        <v>45</v>
      </c>
      <c r="H103" s="19">
        <f t="shared" si="3"/>
        <v>88.2</v>
      </c>
    </row>
    <row r="104" spans="1:8" ht="19.5" customHeight="1">
      <c r="A104" s="28" t="s">
        <v>956</v>
      </c>
      <c r="B104" s="19"/>
      <c r="C104" s="19"/>
      <c r="D104" s="19" t="str">
        <f t="shared" si="2"/>
        <v/>
      </c>
      <c r="E104" s="28" t="s">
        <v>467</v>
      </c>
      <c r="F104" s="36"/>
      <c r="G104" s="36"/>
      <c r="H104" s="19" t="str">
        <f t="shared" si="3"/>
        <v/>
      </c>
    </row>
    <row r="105" spans="1:8" ht="19.5" customHeight="1">
      <c r="A105" s="28" t="s">
        <v>495</v>
      </c>
      <c r="B105" s="19"/>
      <c r="C105" s="19"/>
      <c r="D105" s="19" t="str">
        <f t="shared" si="2"/>
        <v/>
      </c>
      <c r="E105" s="29" t="s">
        <v>465</v>
      </c>
      <c r="F105" s="36"/>
      <c r="G105" s="36"/>
      <c r="H105" s="19" t="str">
        <f t="shared" si="3"/>
        <v/>
      </c>
    </row>
    <row r="106" spans="1:8" ht="19.5" customHeight="1">
      <c r="A106" s="29" t="s">
        <v>955</v>
      </c>
      <c r="B106" s="19"/>
      <c r="C106" s="19"/>
      <c r="D106" s="19" t="str">
        <f t="shared" si="2"/>
        <v/>
      </c>
      <c r="E106" s="29" t="s">
        <v>954</v>
      </c>
      <c r="F106" s="19"/>
      <c r="G106" s="19"/>
      <c r="H106" s="19" t="str">
        <f t="shared" si="3"/>
        <v/>
      </c>
    </row>
    <row r="107" spans="1:8" ht="19.5" customHeight="1">
      <c r="A107" s="29" t="s">
        <v>953</v>
      </c>
      <c r="B107" s="19">
        <f>SUM(B108:B112)+SUM(F86:F88)</f>
        <v>0</v>
      </c>
      <c r="C107" s="19">
        <f>SUM(C108:C112)+SUM(G86:G88)</f>
        <v>0</v>
      </c>
      <c r="D107" s="19" t="str">
        <f t="shared" si="2"/>
        <v/>
      </c>
      <c r="E107" s="29" t="s">
        <v>952</v>
      </c>
      <c r="F107" s="19"/>
      <c r="G107" s="19"/>
      <c r="H107" s="19" t="str">
        <f t="shared" si="3"/>
        <v/>
      </c>
    </row>
    <row r="108" spans="1:8" ht="19.5" customHeight="1">
      <c r="A108" s="29" t="s">
        <v>469</v>
      </c>
      <c r="B108" s="19"/>
      <c r="C108" s="19"/>
      <c r="D108" s="19" t="str">
        <f t="shared" si="2"/>
        <v/>
      </c>
      <c r="E108" s="28" t="s">
        <v>495</v>
      </c>
      <c r="F108" s="33"/>
      <c r="G108" s="33"/>
      <c r="H108" s="19" t="str">
        <f t="shared" si="3"/>
        <v/>
      </c>
    </row>
    <row r="109" spans="1:8" ht="19.5" customHeight="1">
      <c r="A109" s="28" t="s">
        <v>467</v>
      </c>
      <c r="B109" s="19"/>
      <c r="C109" s="19"/>
      <c r="D109" s="19" t="str">
        <f t="shared" si="2"/>
        <v/>
      </c>
      <c r="E109" s="28" t="s">
        <v>951</v>
      </c>
      <c r="F109" s="33"/>
      <c r="G109" s="33"/>
      <c r="H109" s="19" t="str">
        <f t="shared" si="3"/>
        <v/>
      </c>
    </row>
    <row r="110" spans="1:8" ht="19.5" customHeight="1">
      <c r="A110" s="28" t="s">
        <v>465</v>
      </c>
      <c r="B110" s="19"/>
      <c r="C110" s="19"/>
      <c r="D110" s="19" t="str">
        <f t="shared" si="2"/>
        <v/>
      </c>
      <c r="E110" s="28" t="s">
        <v>950</v>
      </c>
      <c r="F110" s="33">
        <f>SUM(F111:F112)+SUM(B113:B116)</f>
        <v>1198</v>
      </c>
      <c r="G110" s="33">
        <f>SUM(G111:G112)+SUM(C113:C116)</f>
        <v>1084</v>
      </c>
      <c r="H110" s="19">
        <f t="shared" si="3"/>
        <v>90.5</v>
      </c>
    </row>
    <row r="111" spans="1:8" ht="19.5" customHeight="1">
      <c r="A111" s="28" t="s">
        <v>949</v>
      </c>
      <c r="B111" s="19"/>
      <c r="C111" s="19"/>
      <c r="D111" s="19" t="str">
        <f t="shared" si="2"/>
        <v/>
      </c>
      <c r="E111" s="28" t="s">
        <v>469</v>
      </c>
      <c r="F111" s="33">
        <v>619</v>
      </c>
      <c r="G111" s="33">
        <v>475</v>
      </c>
      <c r="H111" s="19">
        <f t="shared" si="3"/>
        <v>76.7</v>
      </c>
    </row>
    <row r="112" spans="1:8" s="25" customFormat="1" ht="19.5" customHeight="1">
      <c r="A112" s="26" t="s">
        <v>948</v>
      </c>
      <c r="B112" s="26"/>
      <c r="C112" s="26"/>
      <c r="D112" s="26" t="str">
        <f t="shared" si="2"/>
        <v/>
      </c>
      <c r="E112" s="31" t="s">
        <v>467</v>
      </c>
      <c r="F112" s="35">
        <v>548</v>
      </c>
      <c r="G112" s="35">
        <v>573</v>
      </c>
      <c r="H112" s="26">
        <f t="shared" si="3"/>
        <v>104.6</v>
      </c>
    </row>
    <row r="113" spans="1:8" ht="19.5" customHeight="1">
      <c r="A113" s="29" t="s">
        <v>465</v>
      </c>
      <c r="B113" s="34"/>
      <c r="C113" s="34"/>
      <c r="D113" s="19" t="str">
        <f t="shared" si="2"/>
        <v/>
      </c>
      <c r="E113" s="29" t="s">
        <v>947</v>
      </c>
      <c r="F113" s="19"/>
      <c r="G113" s="19"/>
      <c r="H113" s="19" t="str">
        <f t="shared" si="3"/>
        <v/>
      </c>
    </row>
    <row r="114" spans="1:8" ht="19.5" customHeight="1">
      <c r="A114" s="29" t="s">
        <v>946</v>
      </c>
      <c r="B114" s="34"/>
      <c r="C114" s="34"/>
      <c r="D114" s="19" t="str">
        <f t="shared" si="2"/>
        <v/>
      </c>
      <c r="E114" s="28" t="s">
        <v>945</v>
      </c>
      <c r="F114" s="19">
        <f>SUM(F115:F119)</f>
        <v>116</v>
      </c>
      <c r="G114" s="19">
        <f>SUM(G115:G119)</f>
        <v>61</v>
      </c>
      <c r="H114" s="19">
        <f t="shared" si="3"/>
        <v>52.6</v>
      </c>
    </row>
    <row r="115" spans="1:8" ht="19.5" customHeight="1">
      <c r="A115" s="28" t="s">
        <v>495</v>
      </c>
      <c r="B115" s="34"/>
      <c r="C115" s="34"/>
      <c r="D115" s="19" t="str">
        <f t="shared" si="2"/>
        <v/>
      </c>
      <c r="E115" s="28" t="s">
        <v>469</v>
      </c>
      <c r="F115" s="19">
        <v>116</v>
      </c>
      <c r="G115" s="19">
        <v>61</v>
      </c>
      <c r="H115" s="19">
        <f t="shared" si="3"/>
        <v>52.6</v>
      </c>
    </row>
    <row r="116" spans="1:8" ht="19.5" customHeight="1">
      <c r="A116" s="28" t="s">
        <v>944</v>
      </c>
      <c r="B116" s="34">
        <v>31</v>
      </c>
      <c r="C116" s="34">
        <v>36</v>
      </c>
      <c r="D116" s="19">
        <f t="shared" si="2"/>
        <v>116.1</v>
      </c>
      <c r="E116" s="28" t="s">
        <v>467</v>
      </c>
      <c r="F116" s="19"/>
      <c r="G116" s="19"/>
      <c r="H116" s="19" t="str">
        <f t="shared" si="3"/>
        <v/>
      </c>
    </row>
    <row r="117" spans="1:8" ht="19.5" customHeight="1">
      <c r="A117" s="28" t="s">
        <v>943</v>
      </c>
      <c r="B117" s="34">
        <f>SUM(B118:B122)</f>
        <v>251</v>
      </c>
      <c r="C117" s="34">
        <f>SUM(C118:C122)</f>
        <v>414</v>
      </c>
      <c r="D117" s="19">
        <f t="shared" si="2"/>
        <v>164.9</v>
      </c>
      <c r="E117" s="29" t="s">
        <v>465</v>
      </c>
      <c r="F117" s="19"/>
      <c r="G117" s="19"/>
      <c r="H117" s="19" t="str">
        <f t="shared" si="3"/>
        <v/>
      </c>
    </row>
    <row r="118" spans="1:8" ht="19.5" customHeight="1">
      <c r="A118" s="29" t="s">
        <v>469</v>
      </c>
      <c r="B118" s="34">
        <v>216</v>
      </c>
      <c r="C118" s="34">
        <v>200</v>
      </c>
      <c r="D118" s="19">
        <f t="shared" si="2"/>
        <v>92.6</v>
      </c>
      <c r="E118" s="29" t="s">
        <v>495</v>
      </c>
      <c r="F118" s="19"/>
      <c r="G118" s="19"/>
      <c r="H118" s="19" t="str">
        <f t="shared" si="3"/>
        <v/>
      </c>
    </row>
    <row r="119" spans="1:8" ht="19.5" customHeight="1">
      <c r="A119" s="29" t="s">
        <v>467</v>
      </c>
      <c r="B119" s="34">
        <v>35</v>
      </c>
      <c r="C119" s="34">
        <v>214</v>
      </c>
      <c r="D119" s="19">
        <f t="shared" si="2"/>
        <v>611.4</v>
      </c>
      <c r="E119" s="29" t="s">
        <v>942</v>
      </c>
      <c r="F119" s="19"/>
      <c r="G119" s="19"/>
      <c r="H119" s="19" t="str">
        <f t="shared" si="3"/>
        <v/>
      </c>
    </row>
    <row r="120" spans="1:8" ht="19.5" customHeight="1">
      <c r="A120" s="29" t="s">
        <v>465</v>
      </c>
      <c r="B120" s="33"/>
      <c r="C120" s="33"/>
      <c r="D120" s="19" t="str">
        <f t="shared" si="2"/>
        <v/>
      </c>
      <c r="E120" s="28" t="s">
        <v>941</v>
      </c>
      <c r="F120" s="19">
        <f>SUM(F121:F122)</f>
        <v>362</v>
      </c>
      <c r="G120" s="19">
        <f>SUM(G121:G122)</f>
        <v>340</v>
      </c>
      <c r="H120" s="19">
        <f t="shared" si="3"/>
        <v>93.9</v>
      </c>
    </row>
    <row r="121" spans="1:8" ht="19.5" customHeight="1">
      <c r="A121" s="28" t="s">
        <v>495</v>
      </c>
      <c r="B121" s="33"/>
      <c r="C121" s="33"/>
      <c r="D121" s="19" t="str">
        <f t="shared" si="2"/>
        <v/>
      </c>
      <c r="E121" s="28" t="s">
        <v>940</v>
      </c>
      <c r="F121" s="19"/>
      <c r="G121" s="19"/>
      <c r="H121" s="19" t="str">
        <f t="shared" si="3"/>
        <v/>
      </c>
    </row>
    <row r="122" spans="1:8" ht="19.5" customHeight="1">
      <c r="A122" s="28" t="s">
        <v>939</v>
      </c>
      <c r="B122" s="33"/>
      <c r="C122" s="33"/>
      <c r="D122" s="19" t="str">
        <f t="shared" si="2"/>
        <v/>
      </c>
      <c r="E122" s="28" t="s">
        <v>938</v>
      </c>
      <c r="F122" s="19">
        <v>362</v>
      </c>
      <c r="G122" s="19">
        <v>340</v>
      </c>
      <c r="H122" s="19">
        <f t="shared" si="3"/>
        <v>93.9</v>
      </c>
    </row>
    <row r="123" spans="1:8" ht="19.5" customHeight="1">
      <c r="A123" s="28" t="s">
        <v>937</v>
      </c>
      <c r="B123" s="33">
        <f>SUM(B124:B128)</f>
        <v>95</v>
      </c>
      <c r="C123" s="33">
        <f>SUM(C124:C128)</f>
        <v>103</v>
      </c>
      <c r="D123" s="19">
        <f t="shared" si="2"/>
        <v>108.4</v>
      </c>
      <c r="E123" s="19" t="s">
        <v>936</v>
      </c>
      <c r="F123" s="19">
        <f>SUM(F124:F125)</f>
        <v>0</v>
      </c>
      <c r="G123" s="19">
        <f>SUM(G124:G125)</f>
        <v>0</v>
      </c>
      <c r="H123" s="19" t="str">
        <f t="shared" si="3"/>
        <v/>
      </c>
    </row>
    <row r="124" spans="1:8" ht="19.5" customHeight="1">
      <c r="A124" s="19" t="s">
        <v>469</v>
      </c>
      <c r="B124" s="19">
        <v>95</v>
      </c>
      <c r="C124" s="19">
        <v>87</v>
      </c>
      <c r="D124" s="19">
        <f t="shared" si="2"/>
        <v>91.6</v>
      </c>
      <c r="E124" s="29" t="s">
        <v>935</v>
      </c>
      <c r="F124" s="19"/>
      <c r="G124" s="19"/>
      <c r="H124" s="19" t="str">
        <f t="shared" si="3"/>
        <v/>
      </c>
    </row>
    <row r="125" spans="1:8" ht="19.5" customHeight="1">
      <c r="A125" s="29" t="s">
        <v>467</v>
      </c>
      <c r="B125" s="19"/>
      <c r="C125" s="19">
        <v>16</v>
      </c>
      <c r="D125" s="19" t="str">
        <f t="shared" si="2"/>
        <v/>
      </c>
      <c r="E125" s="29" t="s">
        <v>934</v>
      </c>
      <c r="F125" s="19"/>
      <c r="G125" s="19"/>
      <c r="H125" s="19" t="str">
        <f t="shared" si="3"/>
        <v/>
      </c>
    </row>
    <row r="126" spans="1:8" ht="19.5" customHeight="1">
      <c r="A126" s="29" t="s">
        <v>465</v>
      </c>
      <c r="B126" s="19"/>
      <c r="C126" s="19"/>
      <c r="D126" s="19" t="str">
        <f t="shared" si="2"/>
        <v/>
      </c>
      <c r="E126" s="19" t="s">
        <v>933</v>
      </c>
      <c r="F126" s="19">
        <f>SUM(F127,F136)</f>
        <v>5</v>
      </c>
      <c r="G126" s="19">
        <f>SUM(G127,G136)</f>
        <v>0</v>
      </c>
      <c r="H126" s="19">
        <f t="shared" si="3"/>
        <v>0</v>
      </c>
    </row>
    <row r="127" spans="1:8" ht="19.5" customHeight="1">
      <c r="A127" s="29" t="s">
        <v>495</v>
      </c>
      <c r="B127" s="19"/>
      <c r="C127" s="19"/>
      <c r="D127" s="19" t="str">
        <f t="shared" si="2"/>
        <v/>
      </c>
      <c r="E127" s="28" t="s">
        <v>932</v>
      </c>
      <c r="F127" s="19">
        <f>SUM(F128:F135)</f>
        <v>5</v>
      </c>
      <c r="G127" s="19">
        <f>SUM(G128:G135)</f>
        <v>0</v>
      </c>
      <c r="H127" s="19">
        <f t="shared" si="3"/>
        <v>0</v>
      </c>
    </row>
    <row r="128" spans="1:8" ht="19.5" customHeight="1">
      <c r="A128" s="28" t="s">
        <v>931</v>
      </c>
      <c r="B128" s="19"/>
      <c r="C128" s="19"/>
      <c r="D128" s="19" t="str">
        <f t="shared" si="2"/>
        <v/>
      </c>
      <c r="E128" s="28" t="s">
        <v>930</v>
      </c>
      <c r="F128" s="19">
        <v>5</v>
      </c>
      <c r="G128" s="19"/>
      <c r="H128" s="19">
        <f t="shared" si="3"/>
        <v>0</v>
      </c>
    </row>
    <row r="129" spans="1:8" ht="19.5" customHeight="1">
      <c r="A129" s="28" t="s">
        <v>929</v>
      </c>
      <c r="B129" s="19">
        <f>SUM(B130:B134)</f>
        <v>77</v>
      </c>
      <c r="C129" s="19">
        <f>SUM(C130:C134)</f>
        <v>64</v>
      </c>
      <c r="D129" s="19">
        <f t="shared" si="2"/>
        <v>83.1</v>
      </c>
      <c r="E129" s="29" t="s">
        <v>928</v>
      </c>
      <c r="F129" s="19"/>
      <c r="G129" s="19"/>
      <c r="H129" s="19" t="str">
        <f t="shared" si="3"/>
        <v/>
      </c>
    </row>
    <row r="130" spans="1:8" ht="19.5" customHeight="1">
      <c r="A130" s="28" t="s">
        <v>469</v>
      </c>
      <c r="B130" s="19">
        <v>72</v>
      </c>
      <c r="C130" s="19">
        <v>59</v>
      </c>
      <c r="D130" s="19">
        <f t="shared" si="2"/>
        <v>81.900000000000006</v>
      </c>
      <c r="E130" s="29" t="s">
        <v>927</v>
      </c>
      <c r="F130" s="19"/>
      <c r="G130" s="19"/>
      <c r="H130" s="19" t="str">
        <f t="shared" si="3"/>
        <v/>
      </c>
    </row>
    <row r="131" spans="1:8" ht="19.5" customHeight="1">
      <c r="A131" s="29" t="s">
        <v>467</v>
      </c>
      <c r="B131" s="19">
        <v>5</v>
      </c>
      <c r="C131" s="19">
        <v>5</v>
      </c>
      <c r="D131" s="19">
        <f t="shared" si="2"/>
        <v>100</v>
      </c>
      <c r="E131" s="29" t="s">
        <v>926</v>
      </c>
      <c r="F131" s="19"/>
      <c r="G131" s="19"/>
      <c r="H131" s="19" t="str">
        <f t="shared" si="3"/>
        <v/>
      </c>
    </row>
    <row r="132" spans="1:8" ht="19.5" customHeight="1">
      <c r="A132" s="29" t="s">
        <v>465</v>
      </c>
      <c r="B132" s="19"/>
      <c r="C132" s="19"/>
      <c r="D132" s="19" t="str">
        <f t="shared" si="2"/>
        <v/>
      </c>
      <c r="E132" s="28" t="s">
        <v>925</v>
      </c>
      <c r="F132" s="19"/>
      <c r="G132" s="19"/>
      <c r="H132" s="19" t="str">
        <f t="shared" si="3"/>
        <v/>
      </c>
    </row>
    <row r="133" spans="1:8" ht="19.5" customHeight="1">
      <c r="A133" s="29" t="s">
        <v>495</v>
      </c>
      <c r="B133" s="19"/>
      <c r="C133" s="19"/>
      <c r="D133" s="19" t="str">
        <f t="shared" ref="D133:D196" si="4">IF(B133=0,"",ROUND(C133/B133*100,1))</f>
        <v/>
      </c>
      <c r="E133" s="28" t="s">
        <v>924</v>
      </c>
      <c r="F133" s="19"/>
      <c r="G133" s="19"/>
      <c r="H133" s="19" t="str">
        <f t="shared" ref="H133:H196" si="5">IF(F133=0,"",ROUND(G133/F133*100,1))</f>
        <v/>
      </c>
    </row>
    <row r="134" spans="1:8" ht="19.5" customHeight="1">
      <c r="A134" s="28" t="s">
        <v>923</v>
      </c>
      <c r="B134" s="19"/>
      <c r="C134" s="19"/>
      <c r="D134" s="19" t="str">
        <f t="shared" si="4"/>
        <v/>
      </c>
      <c r="E134" s="28" t="s">
        <v>922</v>
      </c>
      <c r="F134" s="19"/>
      <c r="G134" s="19"/>
      <c r="H134" s="19" t="str">
        <f t="shared" si="5"/>
        <v/>
      </c>
    </row>
    <row r="135" spans="1:8" ht="19.5" customHeight="1">
      <c r="A135" s="28" t="s">
        <v>921</v>
      </c>
      <c r="B135" s="19">
        <f>SUM(B136:B139)+F113</f>
        <v>0</v>
      </c>
      <c r="C135" s="19">
        <f>SUM(C136:C139)+G113</f>
        <v>0</v>
      </c>
      <c r="D135" s="19" t="str">
        <f t="shared" si="4"/>
        <v/>
      </c>
      <c r="E135" s="28" t="s">
        <v>920</v>
      </c>
      <c r="F135" s="19"/>
      <c r="G135" s="19"/>
      <c r="H135" s="19" t="str">
        <f t="shared" si="5"/>
        <v/>
      </c>
    </row>
    <row r="136" spans="1:8" ht="19.5" customHeight="1">
      <c r="A136" s="28" t="s">
        <v>469</v>
      </c>
      <c r="B136" s="19"/>
      <c r="C136" s="19"/>
      <c r="D136" s="19" t="str">
        <f t="shared" si="4"/>
        <v/>
      </c>
      <c r="E136" s="28" t="s">
        <v>919</v>
      </c>
      <c r="F136" s="19"/>
      <c r="G136" s="19"/>
      <c r="H136" s="19" t="str">
        <f t="shared" si="5"/>
        <v/>
      </c>
    </row>
    <row r="137" spans="1:8" ht="19.5" customHeight="1">
      <c r="A137" s="19" t="s">
        <v>467</v>
      </c>
      <c r="B137" s="19"/>
      <c r="C137" s="19"/>
      <c r="D137" s="19" t="str">
        <f t="shared" si="4"/>
        <v/>
      </c>
      <c r="E137" s="19" t="s">
        <v>918</v>
      </c>
      <c r="F137" s="19">
        <f>SUM(F138,B148,F143,F150,F162,B171,B185,F167,F176,F184,F192,B201)</f>
        <v>3438</v>
      </c>
      <c r="G137" s="32">
        <f>SUM(G138,C148,G143,G150,G162,C171,C185,G167,G176,G184,G192,C201)</f>
        <v>4130</v>
      </c>
      <c r="H137" s="19">
        <f t="shared" si="5"/>
        <v>120.1</v>
      </c>
    </row>
    <row r="138" spans="1:8" ht="19.5" customHeight="1">
      <c r="A138" s="29" t="s">
        <v>465</v>
      </c>
      <c r="B138" s="19"/>
      <c r="C138" s="19"/>
      <c r="D138" s="19" t="str">
        <f t="shared" si="4"/>
        <v/>
      </c>
      <c r="E138" s="29" t="s">
        <v>917</v>
      </c>
      <c r="F138" s="19">
        <f>F139+SUM(B140:B147)</f>
        <v>0</v>
      </c>
      <c r="G138" s="19">
        <f>G139+SUM(C140:C147)</f>
        <v>0</v>
      </c>
      <c r="H138" s="19" t="str">
        <f t="shared" si="5"/>
        <v/>
      </c>
    </row>
    <row r="139" spans="1:8" s="25" customFormat="1" ht="19.5" customHeight="1">
      <c r="A139" s="31" t="s">
        <v>495</v>
      </c>
      <c r="B139" s="26"/>
      <c r="C139" s="26"/>
      <c r="D139" s="26" t="str">
        <f t="shared" si="4"/>
        <v/>
      </c>
      <c r="E139" s="31" t="s">
        <v>916</v>
      </c>
      <c r="F139" s="26"/>
      <c r="G139" s="26"/>
      <c r="H139" s="26" t="str">
        <f t="shared" si="5"/>
        <v/>
      </c>
    </row>
    <row r="140" spans="1:8" ht="19.5" customHeight="1">
      <c r="A140" s="29" t="s">
        <v>915</v>
      </c>
      <c r="B140" s="19"/>
      <c r="C140" s="19"/>
      <c r="D140" s="19" t="str">
        <f t="shared" si="4"/>
        <v/>
      </c>
      <c r="E140" s="28" t="s">
        <v>499</v>
      </c>
      <c r="F140" s="19"/>
      <c r="G140" s="19"/>
      <c r="H140" s="19" t="str">
        <f t="shared" si="5"/>
        <v/>
      </c>
    </row>
    <row r="141" spans="1:8" ht="19.5" customHeight="1">
      <c r="A141" s="28" t="s">
        <v>914</v>
      </c>
      <c r="B141" s="19"/>
      <c r="C141" s="19"/>
      <c r="D141" s="19" t="str">
        <f t="shared" si="4"/>
        <v/>
      </c>
      <c r="E141" s="28" t="s">
        <v>495</v>
      </c>
      <c r="F141" s="19"/>
      <c r="G141" s="19"/>
      <c r="H141" s="19" t="str">
        <f t="shared" si="5"/>
        <v/>
      </c>
    </row>
    <row r="142" spans="1:8" ht="19.5" customHeight="1">
      <c r="A142" s="28" t="s">
        <v>913</v>
      </c>
      <c r="B142" s="19"/>
      <c r="C142" s="19"/>
      <c r="D142" s="19" t="str">
        <f t="shared" si="4"/>
        <v/>
      </c>
      <c r="E142" s="28" t="s">
        <v>912</v>
      </c>
      <c r="F142" s="19"/>
      <c r="G142" s="19"/>
      <c r="H142" s="19" t="str">
        <f t="shared" si="5"/>
        <v/>
      </c>
    </row>
    <row r="143" spans="1:8" ht="19.5" customHeight="1">
      <c r="A143" s="28" t="s">
        <v>911</v>
      </c>
      <c r="B143" s="19"/>
      <c r="C143" s="19"/>
      <c r="D143" s="19" t="str">
        <f t="shared" si="4"/>
        <v/>
      </c>
      <c r="E143" s="29" t="s">
        <v>910</v>
      </c>
      <c r="F143" s="19">
        <f>SUM(F144:F149)</f>
        <v>0</v>
      </c>
      <c r="G143" s="19">
        <f>SUM(G144:G149)</f>
        <v>0</v>
      </c>
      <c r="H143" s="19" t="str">
        <f t="shared" si="5"/>
        <v/>
      </c>
    </row>
    <row r="144" spans="1:8" ht="19.5" customHeight="1">
      <c r="A144" s="29" t="s">
        <v>909</v>
      </c>
      <c r="B144" s="19"/>
      <c r="C144" s="19"/>
      <c r="D144" s="19" t="str">
        <f t="shared" si="4"/>
        <v/>
      </c>
      <c r="E144" s="29" t="s">
        <v>469</v>
      </c>
      <c r="F144" s="19"/>
      <c r="G144" s="19"/>
      <c r="H144" s="19" t="str">
        <f t="shared" si="5"/>
        <v/>
      </c>
    </row>
    <row r="145" spans="1:8" ht="19.5" customHeight="1">
      <c r="A145" s="29" t="s">
        <v>908</v>
      </c>
      <c r="B145" s="19"/>
      <c r="C145" s="19"/>
      <c r="D145" s="19" t="str">
        <f t="shared" si="4"/>
        <v/>
      </c>
      <c r="E145" s="29" t="s">
        <v>467</v>
      </c>
      <c r="F145" s="19"/>
      <c r="G145" s="19"/>
      <c r="H145" s="19" t="str">
        <f t="shared" si="5"/>
        <v/>
      </c>
    </row>
    <row r="146" spans="1:8" ht="19.5" customHeight="1">
      <c r="A146" s="29" t="s">
        <v>907</v>
      </c>
      <c r="B146" s="19"/>
      <c r="C146" s="19"/>
      <c r="D146" s="19" t="str">
        <f t="shared" si="4"/>
        <v/>
      </c>
      <c r="E146" s="28" t="s">
        <v>465</v>
      </c>
      <c r="F146" s="19"/>
      <c r="G146" s="19"/>
      <c r="H146" s="19" t="str">
        <f t="shared" si="5"/>
        <v/>
      </c>
    </row>
    <row r="147" spans="1:8" ht="19.5" customHeight="1">
      <c r="A147" s="28" t="s">
        <v>906</v>
      </c>
      <c r="B147" s="19"/>
      <c r="C147" s="19"/>
      <c r="D147" s="19" t="str">
        <f t="shared" si="4"/>
        <v/>
      </c>
      <c r="E147" s="28" t="s">
        <v>905</v>
      </c>
      <c r="F147" s="19"/>
      <c r="G147" s="19"/>
      <c r="H147" s="19" t="str">
        <f t="shared" si="5"/>
        <v/>
      </c>
    </row>
    <row r="148" spans="1:8" ht="19.5" customHeight="1">
      <c r="A148" s="28" t="s">
        <v>904</v>
      </c>
      <c r="B148" s="19">
        <f>SUM(B149:B165)+SUM(F140:F142)</f>
        <v>0</v>
      </c>
      <c r="C148" s="19">
        <f>SUM(C149:C165)+SUM(G140:G142)</f>
        <v>0</v>
      </c>
      <c r="D148" s="19" t="str">
        <f t="shared" si="4"/>
        <v/>
      </c>
      <c r="E148" s="28" t="s">
        <v>495</v>
      </c>
      <c r="F148" s="19"/>
      <c r="G148" s="19"/>
      <c r="H148" s="19" t="str">
        <f t="shared" si="5"/>
        <v/>
      </c>
    </row>
    <row r="149" spans="1:8" ht="19.5" customHeight="1">
      <c r="A149" s="28" t="s">
        <v>469</v>
      </c>
      <c r="B149" s="19"/>
      <c r="C149" s="19"/>
      <c r="D149" s="19" t="str">
        <f t="shared" si="4"/>
        <v/>
      </c>
      <c r="E149" s="19" t="s">
        <v>903</v>
      </c>
      <c r="F149" s="19"/>
      <c r="G149" s="19"/>
      <c r="H149" s="19" t="str">
        <f t="shared" si="5"/>
        <v/>
      </c>
    </row>
    <row r="150" spans="1:8" ht="19.5" customHeight="1">
      <c r="A150" s="19" t="s">
        <v>467</v>
      </c>
      <c r="B150" s="19"/>
      <c r="C150" s="19"/>
      <c r="D150" s="19" t="str">
        <f t="shared" si="4"/>
        <v/>
      </c>
      <c r="E150" s="29" t="s">
        <v>902</v>
      </c>
      <c r="F150" s="19">
        <f>SUM(F151:F161)</f>
        <v>1373</v>
      </c>
      <c r="G150" s="19">
        <f>SUM(G151:G161)</f>
        <v>1538</v>
      </c>
      <c r="H150" s="19">
        <f t="shared" si="5"/>
        <v>112</v>
      </c>
    </row>
    <row r="151" spans="1:8" ht="19.5" customHeight="1">
      <c r="A151" s="29" t="s">
        <v>465</v>
      </c>
      <c r="B151" s="19"/>
      <c r="C151" s="19"/>
      <c r="D151" s="19" t="str">
        <f t="shared" si="4"/>
        <v/>
      </c>
      <c r="E151" s="29" t="s">
        <v>469</v>
      </c>
      <c r="F151" s="19">
        <v>827</v>
      </c>
      <c r="G151" s="19">
        <v>814</v>
      </c>
      <c r="H151" s="19">
        <f t="shared" si="5"/>
        <v>98.4</v>
      </c>
    </row>
    <row r="152" spans="1:8" ht="19.5" customHeight="1">
      <c r="A152" s="29" t="s">
        <v>901</v>
      </c>
      <c r="B152" s="19"/>
      <c r="C152" s="19"/>
      <c r="D152" s="19" t="str">
        <f t="shared" si="4"/>
        <v/>
      </c>
      <c r="E152" s="29" t="s">
        <v>467</v>
      </c>
      <c r="F152" s="19">
        <v>240</v>
      </c>
      <c r="G152" s="19">
        <v>450</v>
      </c>
      <c r="H152" s="19">
        <f t="shared" si="5"/>
        <v>187.5</v>
      </c>
    </row>
    <row r="153" spans="1:8" ht="19.5" customHeight="1">
      <c r="A153" s="29" t="s">
        <v>900</v>
      </c>
      <c r="B153" s="19"/>
      <c r="C153" s="19"/>
      <c r="D153" s="19" t="str">
        <f t="shared" si="4"/>
        <v/>
      </c>
      <c r="E153" s="28" t="s">
        <v>465</v>
      </c>
      <c r="F153" s="19"/>
      <c r="G153" s="19"/>
      <c r="H153" s="19" t="str">
        <f t="shared" si="5"/>
        <v/>
      </c>
    </row>
    <row r="154" spans="1:8" ht="19.5" customHeight="1">
      <c r="A154" s="28" t="s">
        <v>899</v>
      </c>
      <c r="B154" s="19"/>
      <c r="C154" s="19"/>
      <c r="D154" s="19" t="str">
        <f t="shared" si="4"/>
        <v/>
      </c>
      <c r="E154" s="28" t="s">
        <v>898</v>
      </c>
      <c r="F154" s="19"/>
      <c r="G154" s="19"/>
      <c r="H154" s="19" t="str">
        <f t="shared" si="5"/>
        <v/>
      </c>
    </row>
    <row r="155" spans="1:8" ht="19.5" customHeight="1">
      <c r="A155" s="28" t="s">
        <v>897</v>
      </c>
      <c r="B155" s="19"/>
      <c r="C155" s="19"/>
      <c r="D155" s="19" t="str">
        <f t="shared" si="4"/>
        <v/>
      </c>
      <c r="E155" s="28" t="s">
        <v>896</v>
      </c>
      <c r="F155" s="19"/>
      <c r="G155" s="19"/>
      <c r="H155" s="19" t="str">
        <f t="shared" si="5"/>
        <v/>
      </c>
    </row>
    <row r="156" spans="1:8" ht="19.5" customHeight="1">
      <c r="A156" s="28" t="s">
        <v>895</v>
      </c>
      <c r="B156" s="19"/>
      <c r="C156" s="19"/>
      <c r="D156" s="19" t="str">
        <f t="shared" si="4"/>
        <v/>
      </c>
      <c r="E156" s="29" t="s">
        <v>894</v>
      </c>
      <c r="F156" s="19"/>
      <c r="G156" s="19"/>
      <c r="H156" s="19" t="str">
        <f t="shared" si="5"/>
        <v/>
      </c>
    </row>
    <row r="157" spans="1:8" ht="19.5" customHeight="1">
      <c r="A157" s="29" t="s">
        <v>893</v>
      </c>
      <c r="B157" s="19"/>
      <c r="C157" s="19"/>
      <c r="D157" s="19" t="str">
        <f t="shared" si="4"/>
        <v/>
      </c>
      <c r="E157" s="29" t="s">
        <v>892</v>
      </c>
      <c r="F157" s="19"/>
      <c r="G157" s="19"/>
      <c r="H157" s="19" t="str">
        <f t="shared" si="5"/>
        <v/>
      </c>
    </row>
    <row r="158" spans="1:8" ht="19.5" customHeight="1">
      <c r="A158" s="29" t="s">
        <v>891</v>
      </c>
      <c r="B158" s="19"/>
      <c r="C158" s="19"/>
      <c r="D158" s="19" t="str">
        <f t="shared" si="4"/>
        <v/>
      </c>
      <c r="E158" s="29" t="s">
        <v>890</v>
      </c>
      <c r="F158" s="19"/>
      <c r="G158" s="19"/>
      <c r="H158" s="19" t="str">
        <f t="shared" si="5"/>
        <v/>
      </c>
    </row>
    <row r="159" spans="1:8" ht="19.5" customHeight="1">
      <c r="A159" s="29" t="s">
        <v>889</v>
      </c>
      <c r="B159" s="19"/>
      <c r="C159" s="19"/>
      <c r="D159" s="19" t="str">
        <f t="shared" si="4"/>
        <v/>
      </c>
      <c r="E159" s="28" t="s">
        <v>888</v>
      </c>
      <c r="F159" s="19"/>
      <c r="G159" s="19"/>
      <c r="H159" s="19" t="str">
        <f t="shared" si="5"/>
        <v/>
      </c>
    </row>
    <row r="160" spans="1:8" ht="19.5" customHeight="1">
      <c r="A160" s="28" t="s">
        <v>887</v>
      </c>
      <c r="B160" s="19"/>
      <c r="C160" s="19"/>
      <c r="D160" s="19" t="str">
        <f t="shared" si="4"/>
        <v/>
      </c>
      <c r="E160" s="28" t="s">
        <v>495</v>
      </c>
      <c r="F160" s="19"/>
      <c r="G160" s="19"/>
      <c r="H160" s="19" t="str">
        <f t="shared" si="5"/>
        <v/>
      </c>
    </row>
    <row r="161" spans="1:8" ht="19.5" customHeight="1">
      <c r="A161" s="28" t="s">
        <v>886</v>
      </c>
      <c r="B161" s="19"/>
      <c r="C161" s="19"/>
      <c r="D161" s="19" t="str">
        <f t="shared" si="4"/>
        <v/>
      </c>
      <c r="E161" s="28" t="s">
        <v>885</v>
      </c>
      <c r="F161" s="19">
        <v>306</v>
      </c>
      <c r="G161" s="19">
        <v>274</v>
      </c>
      <c r="H161" s="19">
        <f t="shared" si="5"/>
        <v>89.5</v>
      </c>
    </row>
    <row r="162" spans="1:8" ht="19.5" customHeight="1">
      <c r="A162" s="28" t="s">
        <v>884</v>
      </c>
      <c r="B162" s="19"/>
      <c r="C162" s="19"/>
      <c r="D162" s="19" t="str">
        <f t="shared" si="4"/>
        <v/>
      </c>
      <c r="E162" s="19" t="s">
        <v>883</v>
      </c>
      <c r="F162" s="19">
        <f>SUM(F163:F166)+SUM(B167:B170)</f>
        <v>1786</v>
      </c>
      <c r="G162" s="19">
        <f>SUM(G163:G166)+SUM(C167:C170)</f>
        <v>2304</v>
      </c>
      <c r="H162" s="19">
        <f t="shared" si="5"/>
        <v>129</v>
      </c>
    </row>
    <row r="163" spans="1:8" ht="19.5" customHeight="1">
      <c r="A163" s="19" t="s">
        <v>882</v>
      </c>
      <c r="B163" s="19"/>
      <c r="C163" s="19"/>
      <c r="D163" s="19" t="str">
        <f t="shared" si="4"/>
        <v/>
      </c>
      <c r="E163" s="29" t="s">
        <v>469</v>
      </c>
      <c r="F163" s="19">
        <v>825</v>
      </c>
      <c r="G163" s="19">
        <v>883</v>
      </c>
      <c r="H163" s="19">
        <f t="shared" si="5"/>
        <v>107</v>
      </c>
    </row>
    <row r="164" spans="1:8" ht="19.5" customHeight="1">
      <c r="A164" s="29" t="s">
        <v>849</v>
      </c>
      <c r="B164" s="19"/>
      <c r="C164" s="19"/>
      <c r="D164" s="19" t="str">
        <f t="shared" si="4"/>
        <v/>
      </c>
      <c r="E164" s="29" t="s">
        <v>467</v>
      </c>
      <c r="F164" s="19">
        <v>624</v>
      </c>
      <c r="G164" s="19">
        <v>1113</v>
      </c>
      <c r="H164" s="19">
        <f t="shared" si="5"/>
        <v>178.4</v>
      </c>
    </row>
    <row r="165" spans="1:8" ht="19.5" customHeight="1">
      <c r="A165" s="29" t="s">
        <v>881</v>
      </c>
      <c r="B165" s="19"/>
      <c r="C165" s="19"/>
      <c r="D165" s="19" t="str">
        <f t="shared" si="4"/>
        <v/>
      </c>
      <c r="E165" s="29" t="s">
        <v>465</v>
      </c>
      <c r="F165" s="19"/>
      <c r="G165" s="19"/>
      <c r="H165" s="19" t="str">
        <f t="shared" si="5"/>
        <v/>
      </c>
    </row>
    <row r="166" spans="1:8" s="25" customFormat="1" ht="19.5" customHeight="1">
      <c r="A166" s="31" t="s">
        <v>880</v>
      </c>
      <c r="B166" s="26"/>
      <c r="C166" s="26"/>
      <c r="D166" s="26" t="str">
        <f t="shared" si="4"/>
        <v/>
      </c>
      <c r="E166" s="30" t="s">
        <v>879</v>
      </c>
      <c r="F166" s="26"/>
      <c r="G166" s="26"/>
      <c r="H166" s="26" t="str">
        <f t="shared" si="5"/>
        <v/>
      </c>
    </row>
    <row r="167" spans="1:8" ht="19.5" customHeight="1">
      <c r="A167" s="28" t="s">
        <v>878</v>
      </c>
      <c r="B167" s="19"/>
      <c r="C167" s="19"/>
      <c r="D167" s="19" t="str">
        <f t="shared" si="4"/>
        <v/>
      </c>
      <c r="E167" s="28" t="s">
        <v>877</v>
      </c>
      <c r="F167" s="19">
        <f>SUM(F168:F175)</f>
        <v>0</v>
      </c>
      <c r="G167" s="19">
        <f>SUM(G168:G175)</f>
        <v>0</v>
      </c>
      <c r="H167" s="19" t="str">
        <f t="shared" si="5"/>
        <v/>
      </c>
    </row>
    <row r="168" spans="1:8" ht="19.5" customHeight="1">
      <c r="A168" s="28" t="s">
        <v>876</v>
      </c>
      <c r="B168" s="19"/>
      <c r="C168" s="19"/>
      <c r="D168" s="19" t="str">
        <f t="shared" si="4"/>
        <v/>
      </c>
      <c r="E168" s="28" t="s">
        <v>469</v>
      </c>
      <c r="F168" s="19"/>
      <c r="G168" s="19"/>
      <c r="H168" s="19" t="str">
        <f t="shared" si="5"/>
        <v/>
      </c>
    </row>
    <row r="169" spans="1:8" ht="19.5" customHeight="1">
      <c r="A169" s="29" t="s">
        <v>495</v>
      </c>
      <c r="B169" s="19"/>
      <c r="C169" s="19"/>
      <c r="D169" s="19" t="str">
        <f t="shared" si="4"/>
        <v/>
      </c>
      <c r="E169" s="28" t="s">
        <v>467</v>
      </c>
      <c r="F169" s="19"/>
      <c r="G169" s="19"/>
      <c r="H169" s="19" t="str">
        <f t="shared" si="5"/>
        <v/>
      </c>
    </row>
    <row r="170" spans="1:8" ht="19.5" customHeight="1">
      <c r="A170" s="29" t="s">
        <v>875</v>
      </c>
      <c r="B170" s="19">
        <v>337</v>
      </c>
      <c r="C170" s="19">
        <v>308</v>
      </c>
      <c r="D170" s="19">
        <f t="shared" si="4"/>
        <v>91.4</v>
      </c>
      <c r="E170" s="29" t="s">
        <v>465</v>
      </c>
      <c r="F170" s="19"/>
      <c r="G170" s="19"/>
      <c r="H170" s="19" t="str">
        <f t="shared" si="5"/>
        <v/>
      </c>
    </row>
    <row r="171" spans="1:8" ht="19.5" customHeight="1">
      <c r="A171" s="29" t="s">
        <v>874</v>
      </c>
      <c r="B171" s="19">
        <f>SUM(B172:B184)</f>
        <v>239</v>
      </c>
      <c r="C171" s="19">
        <f>SUM(C172:C184)</f>
        <v>288</v>
      </c>
      <c r="D171" s="19">
        <f t="shared" si="4"/>
        <v>120.5</v>
      </c>
      <c r="E171" s="29" t="s">
        <v>873</v>
      </c>
      <c r="F171" s="19"/>
      <c r="G171" s="19"/>
      <c r="H171" s="19" t="str">
        <f t="shared" si="5"/>
        <v/>
      </c>
    </row>
    <row r="172" spans="1:8" ht="19.5" customHeight="1">
      <c r="A172" s="28" t="s">
        <v>469</v>
      </c>
      <c r="B172" s="19">
        <v>131</v>
      </c>
      <c r="C172" s="19">
        <v>133</v>
      </c>
      <c r="D172" s="19">
        <f t="shared" si="4"/>
        <v>101.5</v>
      </c>
      <c r="E172" s="29" t="s">
        <v>872</v>
      </c>
      <c r="F172" s="19"/>
      <c r="G172" s="19"/>
      <c r="H172" s="19" t="str">
        <f t="shared" si="5"/>
        <v/>
      </c>
    </row>
    <row r="173" spans="1:8" ht="19.5" customHeight="1">
      <c r="A173" s="28" t="s">
        <v>467</v>
      </c>
      <c r="B173" s="19"/>
      <c r="C173" s="19"/>
      <c r="D173" s="19" t="str">
        <f t="shared" si="4"/>
        <v/>
      </c>
      <c r="E173" s="28" t="s">
        <v>871</v>
      </c>
      <c r="F173" s="19"/>
      <c r="G173" s="19"/>
      <c r="H173" s="19" t="str">
        <f t="shared" si="5"/>
        <v/>
      </c>
    </row>
    <row r="174" spans="1:8" ht="19.5" customHeight="1">
      <c r="A174" s="28" t="s">
        <v>465</v>
      </c>
      <c r="B174" s="19"/>
      <c r="C174" s="19"/>
      <c r="D174" s="19" t="str">
        <f t="shared" si="4"/>
        <v/>
      </c>
      <c r="E174" s="28" t="s">
        <v>495</v>
      </c>
      <c r="F174" s="19"/>
      <c r="G174" s="19"/>
      <c r="H174" s="19" t="str">
        <f t="shared" si="5"/>
        <v/>
      </c>
    </row>
    <row r="175" spans="1:8" ht="19.5" customHeight="1">
      <c r="A175" s="19" t="s">
        <v>870</v>
      </c>
      <c r="B175" s="19"/>
      <c r="C175" s="19"/>
      <c r="D175" s="19" t="str">
        <f t="shared" si="4"/>
        <v/>
      </c>
      <c r="E175" s="28" t="s">
        <v>869</v>
      </c>
      <c r="F175" s="19"/>
      <c r="G175" s="19"/>
      <c r="H175" s="19" t="str">
        <f t="shared" si="5"/>
        <v/>
      </c>
    </row>
    <row r="176" spans="1:8" ht="19.5" customHeight="1">
      <c r="A176" s="29" t="s">
        <v>868</v>
      </c>
      <c r="B176" s="19">
        <v>6</v>
      </c>
      <c r="C176" s="19">
        <v>6</v>
      </c>
      <c r="D176" s="19">
        <f t="shared" si="4"/>
        <v>100</v>
      </c>
      <c r="E176" s="19" t="s">
        <v>867</v>
      </c>
      <c r="F176" s="19">
        <f>SUM(F177:F183)</f>
        <v>0</v>
      </c>
      <c r="G176" s="19">
        <f>SUM(G177:G183)</f>
        <v>0</v>
      </c>
      <c r="H176" s="19" t="str">
        <f t="shared" si="5"/>
        <v/>
      </c>
    </row>
    <row r="177" spans="1:8" ht="19.5" customHeight="1">
      <c r="A177" s="29" t="s">
        <v>866</v>
      </c>
      <c r="B177" s="19"/>
      <c r="C177" s="19"/>
      <c r="D177" s="19" t="str">
        <f t="shared" si="4"/>
        <v/>
      </c>
      <c r="E177" s="29" t="s">
        <v>469</v>
      </c>
      <c r="F177" s="19"/>
      <c r="G177" s="19"/>
      <c r="H177" s="19" t="str">
        <f t="shared" si="5"/>
        <v/>
      </c>
    </row>
    <row r="178" spans="1:8" ht="19.5" customHeight="1">
      <c r="A178" s="29" t="s">
        <v>865</v>
      </c>
      <c r="B178" s="19">
        <v>40</v>
      </c>
      <c r="C178" s="19">
        <v>27</v>
      </c>
      <c r="D178" s="19">
        <f t="shared" si="4"/>
        <v>67.5</v>
      </c>
      <c r="E178" s="29" t="s">
        <v>467</v>
      </c>
      <c r="F178" s="19"/>
      <c r="G178" s="19"/>
      <c r="H178" s="19" t="str">
        <f t="shared" si="5"/>
        <v/>
      </c>
    </row>
    <row r="179" spans="1:8" ht="19.5" customHeight="1">
      <c r="A179" s="28" t="s">
        <v>864</v>
      </c>
      <c r="B179" s="19"/>
      <c r="C179" s="19"/>
      <c r="D179" s="19" t="str">
        <f t="shared" si="4"/>
        <v/>
      </c>
      <c r="E179" s="29" t="s">
        <v>465</v>
      </c>
      <c r="F179" s="19"/>
      <c r="G179" s="19"/>
      <c r="H179" s="19" t="str">
        <f t="shared" si="5"/>
        <v/>
      </c>
    </row>
    <row r="180" spans="1:8" ht="19.5" customHeight="1">
      <c r="A180" s="28" t="s">
        <v>863</v>
      </c>
      <c r="B180" s="19"/>
      <c r="C180" s="19"/>
      <c r="D180" s="19" t="str">
        <f t="shared" si="4"/>
        <v/>
      </c>
      <c r="E180" s="28" t="s">
        <v>862</v>
      </c>
      <c r="F180" s="19"/>
      <c r="G180" s="19"/>
      <c r="H180" s="19" t="str">
        <f t="shared" si="5"/>
        <v/>
      </c>
    </row>
    <row r="181" spans="1:8" ht="19.5" customHeight="1">
      <c r="A181" s="28" t="s">
        <v>861</v>
      </c>
      <c r="B181" s="19"/>
      <c r="C181" s="19">
        <v>64</v>
      </c>
      <c r="D181" s="19" t="str">
        <f t="shared" si="4"/>
        <v/>
      </c>
      <c r="E181" s="28" t="s">
        <v>860</v>
      </c>
      <c r="F181" s="19"/>
      <c r="G181" s="19"/>
      <c r="H181" s="19" t="str">
        <f t="shared" si="5"/>
        <v/>
      </c>
    </row>
    <row r="182" spans="1:8" ht="19.5" customHeight="1">
      <c r="A182" s="28" t="s">
        <v>859</v>
      </c>
      <c r="B182" s="19"/>
      <c r="C182" s="19"/>
      <c r="D182" s="19" t="str">
        <f t="shared" si="4"/>
        <v/>
      </c>
      <c r="E182" s="28" t="s">
        <v>495</v>
      </c>
      <c r="F182" s="19"/>
      <c r="G182" s="19"/>
      <c r="H182" s="19" t="str">
        <f t="shared" si="5"/>
        <v/>
      </c>
    </row>
    <row r="183" spans="1:8" ht="19.5" customHeight="1">
      <c r="A183" s="28" t="s">
        <v>495</v>
      </c>
      <c r="B183" s="19"/>
      <c r="C183" s="19"/>
      <c r="D183" s="19" t="str">
        <f t="shared" si="4"/>
        <v/>
      </c>
      <c r="E183" s="29" t="s">
        <v>858</v>
      </c>
      <c r="F183" s="19"/>
      <c r="G183" s="19"/>
      <c r="H183" s="19" t="str">
        <f t="shared" si="5"/>
        <v/>
      </c>
    </row>
    <row r="184" spans="1:8" ht="19.5" customHeight="1">
      <c r="A184" s="29" t="s">
        <v>857</v>
      </c>
      <c r="B184" s="19">
        <v>62</v>
      </c>
      <c r="C184" s="19">
        <v>58</v>
      </c>
      <c r="D184" s="19">
        <f t="shared" si="4"/>
        <v>93.5</v>
      </c>
      <c r="E184" s="29" t="s">
        <v>856</v>
      </c>
      <c r="F184" s="19">
        <f>SUM(F185:F191)</f>
        <v>0</v>
      </c>
      <c r="G184" s="19">
        <f>SUM(G185:G191)</f>
        <v>0</v>
      </c>
      <c r="H184" s="19" t="str">
        <f t="shared" si="5"/>
        <v/>
      </c>
    </row>
    <row r="185" spans="1:8" ht="19.5" customHeight="1">
      <c r="A185" s="29" t="s">
        <v>855</v>
      </c>
      <c r="B185" s="19">
        <f>SUM(B186:B193)</f>
        <v>0</v>
      </c>
      <c r="C185" s="19">
        <f>SUM(C186:C193)</f>
        <v>0</v>
      </c>
      <c r="D185" s="19" t="str">
        <f t="shared" si="4"/>
        <v/>
      </c>
      <c r="E185" s="29" t="s">
        <v>469</v>
      </c>
      <c r="F185" s="19"/>
      <c r="G185" s="19"/>
      <c r="H185" s="19" t="str">
        <f t="shared" si="5"/>
        <v/>
      </c>
    </row>
    <row r="186" spans="1:8" ht="19.5" customHeight="1">
      <c r="A186" s="29" t="s">
        <v>469</v>
      </c>
      <c r="B186" s="19"/>
      <c r="C186" s="19"/>
      <c r="D186" s="19" t="str">
        <f t="shared" si="4"/>
        <v/>
      </c>
      <c r="E186" s="28" t="s">
        <v>467</v>
      </c>
      <c r="F186" s="19"/>
      <c r="G186" s="19"/>
      <c r="H186" s="19" t="str">
        <f t="shared" si="5"/>
        <v/>
      </c>
    </row>
    <row r="187" spans="1:8" ht="19.5" customHeight="1">
      <c r="A187" s="28" t="s">
        <v>467</v>
      </c>
      <c r="B187" s="19"/>
      <c r="C187" s="19"/>
      <c r="D187" s="19" t="str">
        <f t="shared" si="4"/>
        <v/>
      </c>
      <c r="E187" s="28" t="s">
        <v>854</v>
      </c>
      <c r="F187" s="19"/>
      <c r="G187" s="19"/>
      <c r="H187" s="19" t="str">
        <f t="shared" si="5"/>
        <v/>
      </c>
    </row>
    <row r="188" spans="1:8" ht="19.5" customHeight="1">
      <c r="A188" s="28" t="s">
        <v>465</v>
      </c>
      <c r="B188" s="19"/>
      <c r="C188" s="19"/>
      <c r="D188" s="19" t="str">
        <f t="shared" si="4"/>
        <v/>
      </c>
      <c r="E188" s="28" t="s">
        <v>853</v>
      </c>
      <c r="F188" s="19"/>
      <c r="G188" s="19"/>
      <c r="H188" s="19" t="str">
        <f t="shared" si="5"/>
        <v/>
      </c>
    </row>
    <row r="189" spans="1:8" ht="19.5" customHeight="1">
      <c r="A189" s="28" t="s">
        <v>852</v>
      </c>
      <c r="B189" s="19"/>
      <c r="C189" s="19"/>
      <c r="D189" s="19" t="str">
        <f t="shared" si="4"/>
        <v/>
      </c>
      <c r="E189" s="19" t="s">
        <v>851</v>
      </c>
      <c r="F189" s="19"/>
      <c r="G189" s="19"/>
      <c r="H189" s="19" t="str">
        <f t="shared" si="5"/>
        <v/>
      </c>
    </row>
    <row r="190" spans="1:8" ht="19.5" customHeight="1">
      <c r="A190" s="19" t="s">
        <v>850</v>
      </c>
      <c r="B190" s="19"/>
      <c r="C190" s="19"/>
      <c r="D190" s="19" t="str">
        <f t="shared" si="4"/>
        <v/>
      </c>
      <c r="E190" s="29" t="s">
        <v>849</v>
      </c>
      <c r="F190" s="19"/>
      <c r="G190" s="19"/>
      <c r="H190" s="19" t="str">
        <f t="shared" si="5"/>
        <v/>
      </c>
    </row>
    <row r="191" spans="1:8" ht="19.5" customHeight="1">
      <c r="A191" s="29" t="s">
        <v>848</v>
      </c>
      <c r="B191" s="19"/>
      <c r="C191" s="19"/>
      <c r="D191" s="19" t="str">
        <f t="shared" si="4"/>
        <v/>
      </c>
      <c r="E191" s="29" t="s">
        <v>847</v>
      </c>
      <c r="F191" s="19"/>
      <c r="G191" s="19"/>
      <c r="H191" s="19" t="str">
        <f t="shared" si="5"/>
        <v/>
      </c>
    </row>
    <row r="192" spans="1:8" ht="19.5" customHeight="1">
      <c r="A192" s="29" t="s">
        <v>495</v>
      </c>
      <c r="B192" s="19"/>
      <c r="C192" s="19"/>
      <c r="D192" s="19" t="str">
        <f t="shared" si="4"/>
        <v/>
      </c>
      <c r="E192" s="29" t="s">
        <v>846</v>
      </c>
      <c r="F192" s="19">
        <f>F193+SUM(B194:B200)</f>
        <v>0</v>
      </c>
      <c r="G192" s="19">
        <f>G193+SUM(C194:C200)</f>
        <v>0</v>
      </c>
      <c r="H192" s="19" t="str">
        <f t="shared" si="5"/>
        <v/>
      </c>
    </row>
    <row r="193" spans="1:8" s="25" customFormat="1" ht="19.5" customHeight="1">
      <c r="A193" s="31" t="s">
        <v>845</v>
      </c>
      <c r="B193" s="26"/>
      <c r="C193" s="26"/>
      <c r="D193" s="26" t="str">
        <f t="shared" si="4"/>
        <v/>
      </c>
      <c r="E193" s="31" t="s">
        <v>844</v>
      </c>
      <c r="F193" s="26"/>
      <c r="G193" s="26"/>
      <c r="H193" s="26" t="str">
        <f t="shared" si="5"/>
        <v/>
      </c>
    </row>
    <row r="194" spans="1:8" ht="19.5" customHeight="1">
      <c r="A194" s="28" t="s">
        <v>843</v>
      </c>
      <c r="B194" s="19"/>
      <c r="C194" s="19"/>
      <c r="D194" s="19" t="str">
        <f t="shared" si="4"/>
        <v/>
      </c>
      <c r="E194" s="28" t="s">
        <v>842</v>
      </c>
      <c r="F194" s="19"/>
      <c r="G194" s="19"/>
      <c r="H194" s="19" t="str">
        <f t="shared" si="5"/>
        <v/>
      </c>
    </row>
    <row r="195" spans="1:8" ht="19.5" customHeight="1">
      <c r="A195" s="28" t="s">
        <v>841</v>
      </c>
      <c r="B195" s="19"/>
      <c r="C195" s="19"/>
      <c r="D195" s="19" t="str">
        <f t="shared" si="4"/>
        <v/>
      </c>
      <c r="E195" s="28" t="s">
        <v>840</v>
      </c>
      <c r="F195" s="19"/>
      <c r="G195" s="19"/>
      <c r="H195" s="19" t="str">
        <f t="shared" si="5"/>
        <v/>
      </c>
    </row>
    <row r="196" spans="1:8" ht="19.5" customHeight="1">
      <c r="A196" s="28" t="s">
        <v>839</v>
      </c>
      <c r="B196" s="19"/>
      <c r="C196" s="19"/>
      <c r="D196" s="19" t="str">
        <f t="shared" si="4"/>
        <v/>
      </c>
      <c r="E196" s="28" t="s">
        <v>838</v>
      </c>
      <c r="F196" s="19"/>
      <c r="G196" s="19"/>
      <c r="H196" s="19" t="str">
        <f t="shared" si="5"/>
        <v/>
      </c>
    </row>
    <row r="197" spans="1:8" ht="19.5" customHeight="1">
      <c r="A197" s="28" t="s">
        <v>837</v>
      </c>
      <c r="B197" s="19"/>
      <c r="C197" s="19"/>
      <c r="D197" s="19" t="str">
        <f t="shared" ref="D197:D260" si="6">IF(B197=0,"",ROUND(C197/B197*100,1))</f>
        <v/>
      </c>
      <c r="E197" s="19" t="s">
        <v>836</v>
      </c>
      <c r="F197" s="19">
        <f>SUM(F198:F202)</f>
        <v>0</v>
      </c>
      <c r="G197" s="19">
        <f>SUM(G198:G202)</f>
        <v>0</v>
      </c>
      <c r="H197" s="19" t="str">
        <f t="shared" ref="H197:H260" si="7">IF(F197=0,"",ROUND(G197/F197*100,1))</f>
        <v/>
      </c>
    </row>
    <row r="198" spans="1:8" ht="19.5" customHeight="1">
      <c r="A198" s="19" t="s">
        <v>835</v>
      </c>
      <c r="B198" s="19"/>
      <c r="C198" s="19"/>
      <c r="D198" s="19" t="str">
        <f t="shared" si="6"/>
        <v/>
      </c>
      <c r="E198" s="29" t="s">
        <v>834</v>
      </c>
      <c r="F198" s="19"/>
      <c r="G198" s="19"/>
      <c r="H198" s="19" t="str">
        <f t="shared" si="7"/>
        <v/>
      </c>
    </row>
    <row r="199" spans="1:8" ht="19.5" customHeight="1">
      <c r="A199" s="29" t="s">
        <v>833</v>
      </c>
      <c r="B199" s="19"/>
      <c r="C199" s="19"/>
      <c r="D199" s="19" t="str">
        <f t="shared" si="6"/>
        <v/>
      </c>
      <c r="E199" s="29" t="s">
        <v>832</v>
      </c>
      <c r="F199" s="19"/>
      <c r="G199" s="19"/>
      <c r="H199" s="19" t="str">
        <f t="shared" si="7"/>
        <v/>
      </c>
    </row>
    <row r="200" spans="1:8" ht="19.5" customHeight="1">
      <c r="A200" s="29" t="s">
        <v>831</v>
      </c>
      <c r="B200" s="19"/>
      <c r="C200" s="19"/>
      <c r="D200" s="19" t="str">
        <f t="shared" si="6"/>
        <v/>
      </c>
      <c r="E200" s="29" t="s">
        <v>830</v>
      </c>
      <c r="F200" s="19"/>
      <c r="G200" s="19"/>
      <c r="H200" s="19" t="str">
        <f t="shared" si="7"/>
        <v/>
      </c>
    </row>
    <row r="201" spans="1:8" ht="19.5" customHeight="1">
      <c r="A201" s="29" t="s">
        <v>829</v>
      </c>
      <c r="B201" s="19">
        <v>40</v>
      </c>
      <c r="C201" s="19"/>
      <c r="D201" s="19">
        <f t="shared" si="6"/>
        <v>0</v>
      </c>
      <c r="E201" s="28" t="s">
        <v>828</v>
      </c>
      <c r="F201" s="19"/>
      <c r="G201" s="19"/>
      <c r="H201" s="19" t="str">
        <f t="shared" si="7"/>
        <v/>
      </c>
    </row>
    <row r="202" spans="1:8" ht="19.5" customHeight="1">
      <c r="A202" s="19" t="s">
        <v>827</v>
      </c>
      <c r="B202" s="19">
        <f>SUM(B203,B208,B217,F197,F203,F207,F211,F215,B221,B228)</f>
        <v>14439</v>
      </c>
      <c r="C202" s="32">
        <f>SUM(C203,C208,C217,G197,G203,G207,G211,G215,C221,C228)</f>
        <v>12735</v>
      </c>
      <c r="D202" s="19">
        <f t="shared" si="6"/>
        <v>88.2</v>
      </c>
      <c r="E202" s="28" t="s">
        <v>826</v>
      </c>
      <c r="F202" s="19"/>
      <c r="G202" s="19"/>
      <c r="H202" s="19" t="str">
        <f t="shared" si="7"/>
        <v/>
      </c>
    </row>
    <row r="203" spans="1:8" ht="19.5" customHeight="1">
      <c r="A203" s="28" t="s">
        <v>825</v>
      </c>
      <c r="B203" s="19">
        <f>SUM(B204:B207)</f>
        <v>103</v>
      </c>
      <c r="C203" s="19">
        <f>SUM(C204:C207)</f>
        <v>323</v>
      </c>
      <c r="D203" s="19">
        <f t="shared" si="6"/>
        <v>313.60000000000002</v>
      </c>
      <c r="E203" s="28" t="s">
        <v>824</v>
      </c>
      <c r="F203" s="19">
        <f>SUM(F204:F206)</f>
        <v>0</v>
      </c>
      <c r="G203" s="19">
        <f>SUM(G204:G206)</f>
        <v>0</v>
      </c>
      <c r="H203" s="19" t="str">
        <f t="shared" si="7"/>
        <v/>
      </c>
    </row>
    <row r="204" spans="1:8" ht="19.5" customHeight="1">
      <c r="A204" s="29" t="s">
        <v>469</v>
      </c>
      <c r="B204" s="19">
        <v>103</v>
      </c>
      <c r="C204" s="19">
        <v>282</v>
      </c>
      <c r="D204" s="19">
        <f t="shared" si="6"/>
        <v>273.8</v>
      </c>
      <c r="E204" s="29" t="s">
        <v>823</v>
      </c>
      <c r="F204" s="19"/>
      <c r="G204" s="19"/>
      <c r="H204" s="19" t="str">
        <f t="shared" si="7"/>
        <v/>
      </c>
    </row>
    <row r="205" spans="1:8" ht="19.5" customHeight="1">
      <c r="A205" s="29" t="s">
        <v>467</v>
      </c>
      <c r="B205" s="19"/>
      <c r="C205" s="19">
        <v>41</v>
      </c>
      <c r="D205" s="19" t="str">
        <f t="shared" si="6"/>
        <v/>
      </c>
      <c r="E205" s="29" t="s">
        <v>822</v>
      </c>
      <c r="F205" s="19"/>
      <c r="G205" s="19"/>
      <c r="H205" s="19" t="str">
        <f t="shared" si="7"/>
        <v/>
      </c>
    </row>
    <row r="206" spans="1:8" ht="19.5" customHeight="1">
      <c r="A206" s="29" t="s">
        <v>465</v>
      </c>
      <c r="B206" s="19"/>
      <c r="C206" s="19"/>
      <c r="D206" s="19" t="str">
        <f t="shared" si="6"/>
        <v/>
      </c>
      <c r="E206" s="29" t="s">
        <v>821</v>
      </c>
      <c r="F206" s="19"/>
      <c r="G206" s="19"/>
      <c r="H206" s="19" t="str">
        <f t="shared" si="7"/>
        <v/>
      </c>
    </row>
    <row r="207" spans="1:8" ht="19.5" customHeight="1">
      <c r="A207" s="28" t="s">
        <v>820</v>
      </c>
      <c r="B207" s="19"/>
      <c r="C207" s="19"/>
      <c r="D207" s="19" t="str">
        <f t="shared" si="6"/>
        <v/>
      </c>
      <c r="E207" s="28" t="s">
        <v>819</v>
      </c>
      <c r="F207" s="19">
        <f>SUM(F208:F210)</f>
        <v>0</v>
      </c>
      <c r="G207" s="19">
        <f>SUM(G208:G210)</f>
        <v>0</v>
      </c>
      <c r="H207" s="19" t="str">
        <f t="shared" si="7"/>
        <v/>
      </c>
    </row>
    <row r="208" spans="1:8" ht="19.5" customHeight="1">
      <c r="A208" s="29" t="s">
        <v>818</v>
      </c>
      <c r="B208" s="19">
        <f>SUM(B209:B216)</f>
        <v>13320</v>
      </c>
      <c r="C208" s="19">
        <f>SUM(C209:C216)</f>
        <v>11451</v>
      </c>
      <c r="D208" s="19">
        <f t="shared" si="6"/>
        <v>86</v>
      </c>
      <c r="E208" s="28" t="s">
        <v>817</v>
      </c>
      <c r="F208" s="19"/>
      <c r="G208" s="19"/>
      <c r="H208" s="19" t="str">
        <f t="shared" si="7"/>
        <v/>
      </c>
    </row>
    <row r="209" spans="1:8" ht="19.5" customHeight="1">
      <c r="A209" s="29" t="s">
        <v>816</v>
      </c>
      <c r="B209" s="19">
        <v>1178</v>
      </c>
      <c r="C209" s="19">
        <v>789</v>
      </c>
      <c r="D209" s="19">
        <f t="shared" si="6"/>
        <v>67</v>
      </c>
      <c r="E209" s="28" t="s">
        <v>815</v>
      </c>
      <c r="F209" s="19"/>
      <c r="G209" s="19"/>
      <c r="H209" s="19" t="str">
        <f t="shared" si="7"/>
        <v/>
      </c>
    </row>
    <row r="210" spans="1:8" ht="19.5" customHeight="1">
      <c r="A210" s="29" t="s">
        <v>814</v>
      </c>
      <c r="B210" s="19">
        <v>9930</v>
      </c>
      <c r="C210" s="19">
        <v>8684</v>
      </c>
      <c r="D210" s="19">
        <f t="shared" si="6"/>
        <v>87.5</v>
      </c>
      <c r="E210" s="19" t="s">
        <v>813</v>
      </c>
      <c r="F210" s="19"/>
      <c r="G210" s="19"/>
      <c r="H210" s="19" t="str">
        <f t="shared" si="7"/>
        <v/>
      </c>
    </row>
    <row r="211" spans="1:8" ht="19.5" customHeight="1">
      <c r="A211" s="28" t="s">
        <v>812</v>
      </c>
      <c r="B211" s="19"/>
      <c r="C211" s="19"/>
      <c r="D211" s="19" t="str">
        <f t="shared" si="6"/>
        <v/>
      </c>
      <c r="E211" s="29" t="s">
        <v>811</v>
      </c>
      <c r="F211" s="19">
        <f>SUM(F212:F214)</f>
        <v>0</v>
      </c>
      <c r="G211" s="19">
        <f>SUM(G212:G214)</f>
        <v>0</v>
      </c>
      <c r="H211" s="19" t="str">
        <f t="shared" si="7"/>
        <v/>
      </c>
    </row>
    <row r="212" spans="1:8" ht="19.5" customHeight="1">
      <c r="A212" s="28" t="s">
        <v>810</v>
      </c>
      <c r="B212" s="19"/>
      <c r="C212" s="19"/>
      <c r="D212" s="19" t="str">
        <f t="shared" si="6"/>
        <v/>
      </c>
      <c r="E212" s="29" t="s">
        <v>809</v>
      </c>
      <c r="F212" s="19"/>
      <c r="G212" s="19"/>
      <c r="H212" s="19" t="str">
        <f t="shared" si="7"/>
        <v/>
      </c>
    </row>
    <row r="213" spans="1:8" ht="19.5" customHeight="1">
      <c r="A213" s="28" t="s">
        <v>808</v>
      </c>
      <c r="B213" s="19">
        <v>20</v>
      </c>
      <c r="C213" s="19"/>
      <c r="D213" s="19">
        <f t="shared" si="6"/>
        <v>0</v>
      </c>
      <c r="E213" s="29" t="s">
        <v>807</v>
      </c>
      <c r="F213" s="19"/>
      <c r="G213" s="19"/>
      <c r="H213" s="19" t="str">
        <f t="shared" si="7"/>
        <v/>
      </c>
    </row>
    <row r="214" spans="1:8" ht="19.5" customHeight="1">
      <c r="A214" s="29" t="s">
        <v>806</v>
      </c>
      <c r="B214" s="19"/>
      <c r="C214" s="19"/>
      <c r="D214" s="19" t="str">
        <f t="shared" si="6"/>
        <v/>
      </c>
      <c r="E214" s="28" t="s">
        <v>805</v>
      </c>
      <c r="F214" s="19"/>
      <c r="G214" s="19"/>
      <c r="H214" s="19" t="str">
        <f t="shared" si="7"/>
        <v/>
      </c>
    </row>
    <row r="215" spans="1:8" ht="19.5" customHeight="1">
      <c r="A215" s="29" t="s">
        <v>804</v>
      </c>
      <c r="B215" s="19"/>
      <c r="C215" s="19"/>
      <c r="D215" s="19" t="str">
        <f t="shared" si="6"/>
        <v/>
      </c>
      <c r="E215" s="28" t="s">
        <v>803</v>
      </c>
      <c r="F215" s="19">
        <f>SUM(F216:F220)</f>
        <v>48</v>
      </c>
      <c r="G215" s="19">
        <f>SUM(G216:G220)</f>
        <v>195</v>
      </c>
      <c r="H215" s="19">
        <f t="shared" si="7"/>
        <v>406.3</v>
      </c>
    </row>
    <row r="216" spans="1:8" ht="19.5" customHeight="1">
      <c r="A216" s="29" t="s">
        <v>802</v>
      </c>
      <c r="B216" s="19">
        <v>2192</v>
      </c>
      <c r="C216" s="19">
        <v>1978</v>
      </c>
      <c r="D216" s="19">
        <f t="shared" si="6"/>
        <v>90.2</v>
      </c>
      <c r="E216" s="28" t="s">
        <v>801</v>
      </c>
      <c r="F216" s="19"/>
      <c r="G216" s="19"/>
      <c r="H216" s="19" t="str">
        <f t="shared" si="7"/>
        <v/>
      </c>
    </row>
    <row r="217" spans="1:8" ht="19.5" customHeight="1">
      <c r="A217" s="29" t="s">
        <v>800</v>
      </c>
      <c r="B217" s="19">
        <f>SUM(B218:B220)+SUM(F194:F196)</f>
        <v>0</v>
      </c>
      <c r="C217" s="19">
        <f>SUM(C218:C220)+SUM(G194:G196)</f>
        <v>0</v>
      </c>
      <c r="D217" s="19" t="str">
        <f t="shared" si="6"/>
        <v/>
      </c>
      <c r="E217" s="29" t="s">
        <v>799</v>
      </c>
      <c r="F217" s="19"/>
      <c r="G217" s="19"/>
      <c r="H217" s="19" t="str">
        <f t="shared" si="7"/>
        <v/>
      </c>
    </row>
    <row r="218" spans="1:8" ht="19.5" customHeight="1">
      <c r="A218" s="29" t="s">
        <v>798</v>
      </c>
      <c r="B218" s="19"/>
      <c r="C218" s="19"/>
      <c r="D218" s="19" t="str">
        <f t="shared" si="6"/>
        <v/>
      </c>
      <c r="E218" s="29" t="s">
        <v>797</v>
      </c>
      <c r="F218" s="19">
        <v>48</v>
      </c>
      <c r="G218" s="19">
        <v>195</v>
      </c>
      <c r="H218" s="19">
        <f t="shared" si="7"/>
        <v>406.3</v>
      </c>
    </row>
    <row r="219" spans="1:8" ht="19.5" customHeight="1">
      <c r="A219" s="29" t="s">
        <v>796</v>
      </c>
      <c r="B219" s="19"/>
      <c r="C219" s="19"/>
      <c r="D219" s="19" t="str">
        <f t="shared" si="6"/>
        <v/>
      </c>
      <c r="E219" s="29" t="s">
        <v>795</v>
      </c>
      <c r="F219" s="19"/>
      <c r="G219" s="19"/>
      <c r="H219" s="19" t="str">
        <f t="shared" si="7"/>
        <v/>
      </c>
    </row>
    <row r="220" spans="1:8" s="25" customFormat="1" ht="19.5" customHeight="1">
      <c r="A220" s="31" t="s">
        <v>794</v>
      </c>
      <c r="B220" s="26"/>
      <c r="C220" s="26"/>
      <c r="D220" s="26" t="str">
        <f t="shared" si="6"/>
        <v/>
      </c>
      <c r="E220" s="31" t="s">
        <v>793</v>
      </c>
      <c r="F220" s="26"/>
      <c r="G220" s="26"/>
      <c r="H220" s="26" t="str">
        <f t="shared" si="7"/>
        <v/>
      </c>
    </row>
    <row r="221" spans="1:8" ht="19.5" customHeight="1">
      <c r="A221" s="29" t="s">
        <v>792</v>
      </c>
      <c r="B221" s="19">
        <f>SUM(B222:B227)</f>
        <v>959</v>
      </c>
      <c r="C221" s="19">
        <f>SUM(C222:C227)</f>
        <v>755</v>
      </c>
      <c r="D221" s="19">
        <f t="shared" si="6"/>
        <v>78.7</v>
      </c>
      <c r="E221" s="28" t="s">
        <v>791</v>
      </c>
      <c r="F221" s="19"/>
      <c r="G221" s="19"/>
      <c r="H221" s="19" t="str">
        <f t="shared" si="7"/>
        <v/>
      </c>
    </row>
    <row r="222" spans="1:8" ht="19.5" customHeight="1">
      <c r="A222" s="28" t="s">
        <v>790</v>
      </c>
      <c r="B222" s="19"/>
      <c r="C222" s="19"/>
      <c r="D222" s="19" t="str">
        <f t="shared" si="6"/>
        <v/>
      </c>
      <c r="E222" s="28" t="s">
        <v>789</v>
      </c>
      <c r="F222" s="19"/>
      <c r="G222" s="19"/>
      <c r="H222" s="19" t="str">
        <f t="shared" si="7"/>
        <v/>
      </c>
    </row>
    <row r="223" spans="1:8" ht="19.5" customHeight="1">
      <c r="A223" s="28" t="s">
        <v>788</v>
      </c>
      <c r="B223" s="19"/>
      <c r="C223" s="19"/>
      <c r="D223" s="19" t="str">
        <f t="shared" si="6"/>
        <v/>
      </c>
      <c r="E223" s="28" t="s">
        <v>787</v>
      </c>
      <c r="F223" s="19">
        <f>SUM(F224:F228)</f>
        <v>325</v>
      </c>
      <c r="G223" s="19">
        <f>SUM(G224:G228)</f>
        <v>180</v>
      </c>
      <c r="H223" s="19">
        <f t="shared" si="7"/>
        <v>55.4</v>
      </c>
    </row>
    <row r="224" spans="1:8" ht="19.5" customHeight="1">
      <c r="A224" s="28" t="s">
        <v>786</v>
      </c>
      <c r="B224" s="19"/>
      <c r="C224" s="19"/>
      <c r="D224" s="19" t="str">
        <f t="shared" si="6"/>
        <v/>
      </c>
      <c r="E224" s="19" t="s">
        <v>751</v>
      </c>
      <c r="F224" s="19"/>
      <c r="G224" s="19"/>
      <c r="H224" s="19" t="str">
        <f t="shared" si="7"/>
        <v/>
      </c>
    </row>
    <row r="225" spans="1:8" ht="19.5" customHeight="1">
      <c r="A225" s="19" t="s">
        <v>785</v>
      </c>
      <c r="B225" s="19"/>
      <c r="C225" s="19"/>
      <c r="D225" s="19" t="str">
        <f t="shared" si="6"/>
        <v/>
      </c>
      <c r="E225" s="29" t="s">
        <v>784</v>
      </c>
      <c r="F225" s="19">
        <v>235</v>
      </c>
      <c r="G225" s="19">
        <v>180</v>
      </c>
      <c r="H225" s="19">
        <f t="shared" si="7"/>
        <v>76.599999999999994</v>
      </c>
    </row>
    <row r="226" spans="1:8" ht="19.5" customHeight="1">
      <c r="A226" s="29" t="s">
        <v>783</v>
      </c>
      <c r="B226" s="19"/>
      <c r="C226" s="19"/>
      <c r="D226" s="19" t="str">
        <f t="shared" si="6"/>
        <v/>
      </c>
      <c r="E226" s="29" t="s">
        <v>782</v>
      </c>
      <c r="F226" s="19">
        <v>90</v>
      </c>
      <c r="G226" s="19"/>
      <c r="H226" s="19">
        <f t="shared" si="7"/>
        <v>0</v>
      </c>
    </row>
    <row r="227" spans="1:8" ht="19.5" customHeight="1">
      <c r="A227" s="29" t="s">
        <v>781</v>
      </c>
      <c r="B227" s="19">
        <v>959</v>
      </c>
      <c r="C227" s="19">
        <v>755</v>
      </c>
      <c r="D227" s="19">
        <f t="shared" si="6"/>
        <v>78.7</v>
      </c>
      <c r="E227" s="29" t="s">
        <v>780</v>
      </c>
      <c r="F227" s="19"/>
      <c r="G227" s="19"/>
      <c r="H227" s="19" t="str">
        <f t="shared" si="7"/>
        <v/>
      </c>
    </row>
    <row r="228" spans="1:8" ht="19.5" customHeight="1">
      <c r="A228" s="29" t="s">
        <v>779</v>
      </c>
      <c r="B228" s="19">
        <v>9</v>
      </c>
      <c r="C228" s="19">
        <v>11</v>
      </c>
      <c r="D228" s="19">
        <f t="shared" si="6"/>
        <v>122.2</v>
      </c>
      <c r="E228" s="28" t="s">
        <v>778</v>
      </c>
      <c r="F228" s="19"/>
      <c r="G228" s="19"/>
      <c r="H228" s="19" t="str">
        <f t="shared" si="7"/>
        <v/>
      </c>
    </row>
    <row r="229" spans="1:8" ht="19.5" customHeight="1">
      <c r="A229" s="19" t="s">
        <v>777</v>
      </c>
      <c r="B229" s="19">
        <f>SUM(B230,B235,B244,F223,F229,F234,F239,F246,B250,B253)</f>
        <v>415</v>
      </c>
      <c r="C229" s="32">
        <f>SUM(C230,C235,C244,G223,G229,G234,G239,G246,C250,C253)</f>
        <v>605</v>
      </c>
      <c r="D229" s="19">
        <f t="shared" si="6"/>
        <v>145.80000000000001</v>
      </c>
      <c r="E229" s="28" t="s">
        <v>776</v>
      </c>
      <c r="F229" s="19">
        <f>SUM(F230:F233)</f>
        <v>0</v>
      </c>
      <c r="G229" s="19">
        <f>SUM(G230:G233)</f>
        <v>0</v>
      </c>
      <c r="H229" s="19" t="str">
        <f t="shared" si="7"/>
        <v/>
      </c>
    </row>
    <row r="230" spans="1:8" ht="19.5" customHeight="1">
      <c r="A230" s="28" t="s">
        <v>775</v>
      </c>
      <c r="B230" s="19">
        <f>SUM(B231:B234)</f>
        <v>36</v>
      </c>
      <c r="C230" s="19">
        <f>SUM(C231:C234)</f>
        <v>32</v>
      </c>
      <c r="D230" s="19">
        <f t="shared" si="6"/>
        <v>88.9</v>
      </c>
      <c r="E230" s="28" t="s">
        <v>751</v>
      </c>
      <c r="F230" s="19"/>
      <c r="G230" s="19"/>
      <c r="H230" s="19" t="str">
        <f t="shared" si="7"/>
        <v/>
      </c>
    </row>
    <row r="231" spans="1:8" ht="19.5" customHeight="1">
      <c r="A231" s="29" t="s">
        <v>469</v>
      </c>
      <c r="B231" s="19">
        <v>36</v>
      </c>
      <c r="C231" s="19">
        <v>32</v>
      </c>
      <c r="D231" s="19">
        <f t="shared" si="6"/>
        <v>88.9</v>
      </c>
      <c r="E231" s="29" t="s">
        <v>774</v>
      </c>
      <c r="F231" s="19"/>
      <c r="G231" s="19"/>
      <c r="H231" s="19" t="str">
        <f t="shared" si="7"/>
        <v/>
      </c>
    </row>
    <row r="232" spans="1:8" ht="19.5" customHeight="1">
      <c r="A232" s="29" t="s">
        <v>467</v>
      </c>
      <c r="B232" s="19"/>
      <c r="C232" s="19"/>
      <c r="D232" s="19" t="str">
        <f t="shared" si="6"/>
        <v/>
      </c>
      <c r="E232" s="29" t="s">
        <v>773</v>
      </c>
      <c r="F232" s="19"/>
      <c r="G232" s="19"/>
      <c r="H232" s="19" t="str">
        <f t="shared" si="7"/>
        <v/>
      </c>
    </row>
    <row r="233" spans="1:8" ht="19.5" customHeight="1">
      <c r="A233" s="29" t="s">
        <v>465</v>
      </c>
      <c r="B233" s="19"/>
      <c r="C233" s="19"/>
      <c r="D233" s="19" t="str">
        <f t="shared" si="6"/>
        <v/>
      </c>
      <c r="E233" s="29" t="s">
        <v>772</v>
      </c>
      <c r="F233" s="19"/>
      <c r="G233" s="19"/>
      <c r="H233" s="19" t="str">
        <f t="shared" si="7"/>
        <v/>
      </c>
    </row>
    <row r="234" spans="1:8" ht="19.5" customHeight="1">
      <c r="A234" s="28" t="s">
        <v>771</v>
      </c>
      <c r="B234" s="19"/>
      <c r="C234" s="19"/>
      <c r="D234" s="19" t="str">
        <f t="shared" si="6"/>
        <v/>
      </c>
      <c r="E234" s="28" t="s">
        <v>770</v>
      </c>
      <c r="F234" s="19">
        <f>SUM(F235:F238)</f>
        <v>0</v>
      </c>
      <c r="G234" s="19">
        <f>SUM(G235:G238)</f>
        <v>0</v>
      </c>
      <c r="H234" s="19" t="str">
        <f t="shared" si="7"/>
        <v/>
      </c>
    </row>
    <row r="235" spans="1:8" ht="19.5" customHeight="1">
      <c r="A235" s="29" t="s">
        <v>769</v>
      </c>
      <c r="B235" s="19">
        <f>SUM(B236:B243)</f>
        <v>0</v>
      </c>
      <c r="C235" s="19">
        <f>SUM(C236:C243)</f>
        <v>0</v>
      </c>
      <c r="D235" s="19" t="str">
        <f t="shared" si="6"/>
        <v/>
      </c>
      <c r="E235" s="28" t="s">
        <v>768</v>
      </c>
      <c r="F235" s="19"/>
      <c r="G235" s="19"/>
      <c r="H235" s="19" t="str">
        <f t="shared" si="7"/>
        <v/>
      </c>
    </row>
    <row r="236" spans="1:8" ht="19.5" customHeight="1">
      <c r="A236" s="29" t="s">
        <v>751</v>
      </c>
      <c r="B236" s="19"/>
      <c r="C236" s="19"/>
      <c r="D236" s="19" t="str">
        <f t="shared" si="6"/>
        <v/>
      </c>
      <c r="E236" s="28" t="s">
        <v>767</v>
      </c>
      <c r="F236" s="19"/>
      <c r="G236" s="19"/>
      <c r="H236" s="19" t="str">
        <f t="shared" si="7"/>
        <v/>
      </c>
    </row>
    <row r="237" spans="1:8" ht="19.5" customHeight="1">
      <c r="A237" s="29" t="s">
        <v>766</v>
      </c>
      <c r="B237" s="19"/>
      <c r="C237" s="19"/>
      <c r="D237" s="19" t="str">
        <f t="shared" si="6"/>
        <v/>
      </c>
      <c r="E237" s="19" t="s">
        <v>765</v>
      </c>
      <c r="F237" s="19"/>
      <c r="G237" s="19"/>
      <c r="H237" s="19" t="str">
        <f t="shared" si="7"/>
        <v/>
      </c>
    </row>
    <row r="238" spans="1:8" ht="19.5" customHeight="1">
      <c r="A238" s="19" t="s">
        <v>764</v>
      </c>
      <c r="B238" s="19"/>
      <c r="C238" s="19"/>
      <c r="D238" s="19" t="str">
        <f t="shared" si="6"/>
        <v/>
      </c>
      <c r="E238" s="29" t="s">
        <v>763</v>
      </c>
      <c r="F238" s="19"/>
      <c r="G238" s="19"/>
      <c r="H238" s="19" t="str">
        <f t="shared" si="7"/>
        <v/>
      </c>
    </row>
    <row r="239" spans="1:8" ht="19.5" customHeight="1">
      <c r="A239" s="29" t="s">
        <v>762</v>
      </c>
      <c r="B239" s="19"/>
      <c r="C239" s="19"/>
      <c r="D239" s="19" t="str">
        <f t="shared" si="6"/>
        <v/>
      </c>
      <c r="E239" s="29" t="s">
        <v>761</v>
      </c>
      <c r="F239" s="19">
        <f>SUM(F240:F245)</f>
        <v>29</v>
      </c>
      <c r="G239" s="19">
        <f>SUM(G240:G245)</f>
        <v>2</v>
      </c>
      <c r="H239" s="19">
        <f t="shared" si="7"/>
        <v>6.9</v>
      </c>
    </row>
    <row r="240" spans="1:8" ht="19.5" customHeight="1">
      <c r="A240" s="29" t="s">
        <v>760</v>
      </c>
      <c r="B240" s="19"/>
      <c r="C240" s="19"/>
      <c r="D240" s="19" t="str">
        <f t="shared" si="6"/>
        <v/>
      </c>
      <c r="E240" s="29" t="s">
        <v>751</v>
      </c>
      <c r="F240" s="19"/>
      <c r="G240" s="19"/>
      <c r="H240" s="19" t="str">
        <f t="shared" si="7"/>
        <v/>
      </c>
    </row>
    <row r="241" spans="1:8" ht="19.5" customHeight="1">
      <c r="A241" s="29" t="s">
        <v>759</v>
      </c>
      <c r="B241" s="19"/>
      <c r="C241" s="19"/>
      <c r="D241" s="19" t="str">
        <f t="shared" si="6"/>
        <v/>
      </c>
      <c r="E241" s="28" t="s">
        <v>758</v>
      </c>
      <c r="F241" s="19">
        <v>9</v>
      </c>
      <c r="G241" s="19">
        <v>2</v>
      </c>
      <c r="H241" s="19">
        <f t="shared" si="7"/>
        <v>22.2</v>
      </c>
    </row>
    <row r="242" spans="1:8" ht="19.5" customHeight="1">
      <c r="A242" s="28" t="s">
        <v>757</v>
      </c>
      <c r="B242" s="19"/>
      <c r="C242" s="19"/>
      <c r="D242" s="19" t="str">
        <f t="shared" si="6"/>
        <v/>
      </c>
      <c r="E242" s="28" t="s">
        <v>756</v>
      </c>
      <c r="F242" s="19"/>
      <c r="G242" s="19"/>
      <c r="H242" s="19" t="str">
        <f t="shared" si="7"/>
        <v/>
      </c>
    </row>
    <row r="243" spans="1:8" ht="19.5" customHeight="1">
      <c r="A243" s="28" t="s">
        <v>755</v>
      </c>
      <c r="B243" s="19"/>
      <c r="C243" s="19"/>
      <c r="D243" s="19" t="str">
        <f t="shared" si="6"/>
        <v/>
      </c>
      <c r="E243" s="28" t="s">
        <v>754</v>
      </c>
      <c r="F243" s="19"/>
      <c r="G243" s="19"/>
      <c r="H243" s="19" t="str">
        <f t="shared" si="7"/>
        <v/>
      </c>
    </row>
    <row r="244" spans="1:8" ht="19.5" customHeight="1">
      <c r="A244" s="28" t="s">
        <v>753</v>
      </c>
      <c r="B244" s="19">
        <f>SUM(B245:B247)+SUM(F221:F222)</f>
        <v>0</v>
      </c>
      <c r="C244" s="19">
        <f>SUM(C245:C247)+SUM(G221:G222)</f>
        <v>0</v>
      </c>
      <c r="D244" s="19" t="str">
        <f t="shared" si="6"/>
        <v/>
      </c>
      <c r="E244" s="29" t="s">
        <v>752</v>
      </c>
      <c r="F244" s="19"/>
      <c r="G244" s="19"/>
      <c r="H244" s="19" t="str">
        <f t="shared" si="7"/>
        <v/>
      </c>
    </row>
    <row r="245" spans="1:8" ht="19.5" customHeight="1">
      <c r="A245" s="29" t="s">
        <v>751</v>
      </c>
      <c r="B245" s="19"/>
      <c r="C245" s="19"/>
      <c r="D245" s="19" t="str">
        <f t="shared" si="6"/>
        <v/>
      </c>
      <c r="E245" s="29" t="s">
        <v>750</v>
      </c>
      <c r="F245" s="19">
        <v>20</v>
      </c>
      <c r="G245" s="19"/>
      <c r="H245" s="19">
        <f t="shared" si="7"/>
        <v>0</v>
      </c>
    </row>
    <row r="246" spans="1:8" ht="19.5" customHeight="1">
      <c r="A246" s="29" t="s">
        <v>749</v>
      </c>
      <c r="B246" s="19"/>
      <c r="C246" s="19"/>
      <c r="D246" s="19" t="str">
        <f t="shared" si="6"/>
        <v/>
      </c>
      <c r="E246" s="29" t="s">
        <v>748</v>
      </c>
      <c r="F246" s="19">
        <f>F247+SUM(B248:B249)</f>
        <v>0</v>
      </c>
      <c r="G246" s="19">
        <f>G247+SUM(C248:C249)</f>
        <v>0</v>
      </c>
      <c r="H246" s="19" t="str">
        <f t="shared" si="7"/>
        <v/>
      </c>
    </row>
    <row r="247" spans="1:8" s="25" customFormat="1" ht="19.5" customHeight="1">
      <c r="A247" s="31" t="s">
        <v>747</v>
      </c>
      <c r="B247" s="26"/>
      <c r="C247" s="26"/>
      <c r="D247" s="26" t="str">
        <f t="shared" si="6"/>
        <v/>
      </c>
      <c r="E247" s="30" t="s">
        <v>746</v>
      </c>
      <c r="F247" s="26"/>
      <c r="G247" s="26"/>
      <c r="H247" s="26" t="str">
        <f t="shared" si="7"/>
        <v/>
      </c>
    </row>
    <row r="248" spans="1:8" ht="19.5" customHeight="1">
      <c r="A248" s="28" t="s">
        <v>745</v>
      </c>
      <c r="B248" s="19"/>
      <c r="C248" s="19"/>
      <c r="D248" s="19" t="str">
        <f t="shared" si="6"/>
        <v/>
      </c>
      <c r="E248" s="19" t="s">
        <v>467</v>
      </c>
      <c r="F248" s="19"/>
      <c r="G248" s="19"/>
      <c r="H248" s="19" t="str">
        <f t="shared" si="7"/>
        <v/>
      </c>
    </row>
    <row r="249" spans="1:8" ht="19.5" customHeight="1">
      <c r="A249" s="28" t="s">
        <v>744</v>
      </c>
      <c r="B249" s="19"/>
      <c r="C249" s="19"/>
      <c r="D249" s="19" t="str">
        <f t="shared" si="6"/>
        <v/>
      </c>
      <c r="E249" s="19" t="s">
        <v>465</v>
      </c>
      <c r="F249" s="19"/>
      <c r="G249" s="19"/>
      <c r="H249" s="19" t="str">
        <f t="shared" si="7"/>
        <v/>
      </c>
    </row>
    <row r="250" spans="1:8" ht="19.5" customHeight="1">
      <c r="A250" s="19" t="s">
        <v>743</v>
      </c>
      <c r="B250" s="19">
        <f>SUM(B251:B252)</f>
        <v>0</v>
      </c>
      <c r="C250" s="19">
        <f>SUM(C251:C252)</f>
        <v>0</v>
      </c>
      <c r="D250" s="19" t="str">
        <f t="shared" si="6"/>
        <v/>
      </c>
      <c r="E250" s="19" t="s">
        <v>742</v>
      </c>
      <c r="F250" s="19"/>
      <c r="G250" s="19">
        <v>30</v>
      </c>
      <c r="H250" s="19" t="str">
        <f t="shared" si="7"/>
        <v/>
      </c>
    </row>
    <row r="251" spans="1:8" ht="19.5" customHeight="1">
      <c r="A251" s="28" t="s">
        <v>741</v>
      </c>
      <c r="B251" s="19"/>
      <c r="C251" s="19"/>
      <c r="D251" s="19" t="str">
        <f t="shared" si="6"/>
        <v/>
      </c>
      <c r="E251" s="19" t="s">
        <v>740</v>
      </c>
      <c r="F251" s="19"/>
      <c r="G251" s="19"/>
      <c r="H251" s="19" t="str">
        <f t="shared" si="7"/>
        <v/>
      </c>
    </row>
    <row r="252" spans="1:8" ht="19.5" customHeight="1">
      <c r="A252" s="28" t="s">
        <v>739</v>
      </c>
      <c r="B252" s="19"/>
      <c r="C252" s="19"/>
      <c r="D252" s="19" t="str">
        <f t="shared" si="6"/>
        <v/>
      </c>
      <c r="E252" s="19" t="s">
        <v>738</v>
      </c>
      <c r="F252" s="19"/>
      <c r="G252" s="19"/>
      <c r="H252" s="19" t="str">
        <f t="shared" si="7"/>
        <v/>
      </c>
    </row>
    <row r="253" spans="1:8" ht="19.5" customHeight="1">
      <c r="A253" s="29" t="s">
        <v>737</v>
      </c>
      <c r="B253" s="19">
        <f>SUM(B254:B257)</f>
        <v>25</v>
      </c>
      <c r="C253" s="19">
        <f>SUM(C254:C257)</f>
        <v>391</v>
      </c>
      <c r="D253" s="19">
        <f t="shared" si="6"/>
        <v>1564</v>
      </c>
      <c r="E253" s="19" t="s">
        <v>736</v>
      </c>
      <c r="F253" s="19"/>
      <c r="G253" s="19"/>
      <c r="H253" s="19" t="str">
        <f t="shared" si="7"/>
        <v/>
      </c>
    </row>
    <row r="254" spans="1:8" ht="19.5" customHeight="1">
      <c r="A254" s="29" t="s">
        <v>735</v>
      </c>
      <c r="B254" s="19">
        <v>20</v>
      </c>
      <c r="C254" s="19"/>
      <c r="D254" s="19">
        <f t="shared" si="6"/>
        <v>0</v>
      </c>
      <c r="E254" s="19" t="s">
        <v>734</v>
      </c>
      <c r="F254" s="19">
        <f>SUM(F255:F264)</f>
        <v>0</v>
      </c>
      <c r="G254" s="19">
        <f>SUM(G255:G264)</f>
        <v>0</v>
      </c>
      <c r="H254" s="19" t="str">
        <f t="shared" si="7"/>
        <v/>
      </c>
    </row>
    <row r="255" spans="1:8" ht="19.5" customHeight="1">
      <c r="A255" s="28" t="s">
        <v>733</v>
      </c>
      <c r="B255" s="19"/>
      <c r="C255" s="19"/>
      <c r="D255" s="19" t="str">
        <f t="shared" si="6"/>
        <v/>
      </c>
      <c r="E255" s="19" t="s">
        <v>469</v>
      </c>
      <c r="F255" s="19"/>
      <c r="G255" s="19"/>
      <c r="H255" s="19" t="str">
        <f t="shared" si="7"/>
        <v/>
      </c>
    </row>
    <row r="256" spans="1:8" ht="19.5" customHeight="1">
      <c r="A256" s="28" t="s">
        <v>732</v>
      </c>
      <c r="B256" s="19"/>
      <c r="C256" s="19"/>
      <c r="D256" s="19" t="str">
        <f t="shared" si="6"/>
        <v/>
      </c>
      <c r="E256" s="19" t="s">
        <v>467</v>
      </c>
      <c r="F256" s="19"/>
      <c r="G256" s="19"/>
      <c r="H256" s="19" t="str">
        <f t="shared" si="7"/>
        <v/>
      </c>
    </row>
    <row r="257" spans="1:8" ht="19.5" customHeight="1">
      <c r="A257" s="28" t="s">
        <v>731</v>
      </c>
      <c r="B257" s="19">
        <v>5</v>
      </c>
      <c r="C257" s="19">
        <v>391</v>
      </c>
      <c r="D257" s="19">
        <f t="shared" si="6"/>
        <v>7820</v>
      </c>
      <c r="E257" s="19" t="s">
        <v>465</v>
      </c>
      <c r="F257" s="19"/>
      <c r="G257" s="19"/>
      <c r="H257" s="19" t="str">
        <f t="shared" si="7"/>
        <v/>
      </c>
    </row>
    <row r="258" spans="1:8" ht="19.5" customHeight="1">
      <c r="A258" s="19" t="s">
        <v>730</v>
      </c>
      <c r="B258" s="19">
        <f>SUM(B259,B273,F254,F265,B276)</f>
        <v>249</v>
      </c>
      <c r="C258" s="19">
        <f>SUM(C259,C273,G254,G265,C276)</f>
        <v>194</v>
      </c>
      <c r="D258" s="19">
        <f t="shared" si="6"/>
        <v>77.900000000000006</v>
      </c>
      <c r="E258" s="19" t="s">
        <v>729</v>
      </c>
      <c r="F258" s="19"/>
      <c r="G258" s="19"/>
      <c r="H258" s="19" t="str">
        <f t="shared" si="7"/>
        <v/>
      </c>
    </row>
    <row r="259" spans="1:8" ht="19.5" customHeight="1">
      <c r="A259" s="19" t="s">
        <v>728</v>
      </c>
      <c r="B259" s="19">
        <f>SUM(B260:B272)</f>
        <v>173</v>
      </c>
      <c r="C259" s="19">
        <f>SUM(C260:C272)</f>
        <v>153</v>
      </c>
      <c r="D259" s="19">
        <f t="shared" si="6"/>
        <v>88.4</v>
      </c>
      <c r="E259" s="19" t="s">
        <v>727</v>
      </c>
      <c r="F259" s="19"/>
      <c r="G259" s="19"/>
      <c r="H259" s="19" t="str">
        <f t="shared" si="7"/>
        <v/>
      </c>
    </row>
    <row r="260" spans="1:8" ht="19.5" customHeight="1">
      <c r="A260" s="19" t="s">
        <v>469</v>
      </c>
      <c r="B260" s="19">
        <v>72</v>
      </c>
      <c r="C260" s="19">
        <v>68</v>
      </c>
      <c r="D260" s="19">
        <f t="shared" si="6"/>
        <v>94.4</v>
      </c>
      <c r="E260" s="19" t="s">
        <v>726</v>
      </c>
      <c r="F260" s="19"/>
      <c r="G260" s="19"/>
      <c r="H260" s="19" t="str">
        <f t="shared" si="7"/>
        <v/>
      </c>
    </row>
    <row r="261" spans="1:8" ht="19.5" customHeight="1">
      <c r="A261" s="19" t="s">
        <v>467</v>
      </c>
      <c r="B261" s="19"/>
      <c r="C261" s="19"/>
      <c r="D261" s="19" t="str">
        <f t="shared" ref="D261:D324" si="8">IF(B261=0,"",ROUND(C261/B261*100,1))</f>
        <v/>
      </c>
      <c r="E261" s="19" t="s">
        <v>725</v>
      </c>
      <c r="F261" s="19"/>
      <c r="G261" s="19"/>
      <c r="H261" s="19" t="str">
        <f t="shared" ref="H261:H324" si="9">IF(F261=0,"",ROUND(G261/F261*100,1))</f>
        <v/>
      </c>
    </row>
    <row r="262" spans="1:8" ht="19.5" customHeight="1">
      <c r="A262" s="19" t="s">
        <v>465</v>
      </c>
      <c r="B262" s="19"/>
      <c r="C262" s="19"/>
      <c r="D262" s="19" t="str">
        <f t="shared" si="8"/>
        <v/>
      </c>
      <c r="E262" s="19" t="s">
        <v>724</v>
      </c>
      <c r="F262" s="19"/>
      <c r="G262" s="19"/>
      <c r="H262" s="19" t="str">
        <f t="shared" si="9"/>
        <v/>
      </c>
    </row>
    <row r="263" spans="1:8" ht="19.5" customHeight="1">
      <c r="A263" s="19" t="s">
        <v>723</v>
      </c>
      <c r="B263" s="19"/>
      <c r="C263" s="19"/>
      <c r="D263" s="19" t="str">
        <f t="shared" si="8"/>
        <v/>
      </c>
      <c r="E263" s="19" t="s">
        <v>722</v>
      </c>
      <c r="F263" s="19"/>
      <c r="G263" s="19"/>
      <c r="H263" s="19" t="str">
        <f t="shared" si="9"/>
        <v/>
      </c>
    </row>
    <row r="264" spans="1:8" ht="19.5" customHeight="1">
      <c r="A264" s="19" t="s">
        <v>721</v>
      </c>
      <c r="B264" s="19"/>
      <c r="C264" s="19"/>
      <c r="D264" s="19" t="str">
        <f t="shared" si="8"/>
        <v/>
      </c>
      <c r="E264" s="19" t="s">
        <v>720</v>
      </c>
      <c r="F264" s="19"/>
      <c r="G264" s="19"/>
      <c r="H264" s="19" t="str">
        <f t="shared" si="9"/>
        <v/>
      </c>
    </row>
    <row r="265" spans="1:8" ht="19.5" customHeight="1">
      <c r="A265" s="19" t="s">
        <v>719</v>
      </c>
      <c r="B265" s="19"/>
      <c r="C265" s="19"/>
      <c r="D265" s="19" t="str">
        <f t="shared" si="8"/>
        <v/>
      </c>
      <c r="E265" s="19" t="s">
        <v>718</v>
      </c>
      <c r="F265" s="19">
        <f>SUM(F266:F274)+B275</f>
        <v>8</v>
      </c>
      <c r="G265" s="19">
        <f>SUM(G266:G274)+C275</f>
        <v>10</v>
      </c>
      <c r="H265" s="19">
        <f t="shared" si="9"/>
        <v>125</v>
      </c>
    </row>
    <row r="266" spans="1:8" ht="19.5" customHeight="1">
      <c r="A266" s="19" t="s">
        <v>717</v>
      </c>
      <c r="B266" s="19">
        <v>2</v>
      </c>
      <c r="C266" s="19"/>
      <c r="D266" s="19">
        <f t="shared" si="8"/>
        <v>0</v>
      </c>
      <c r="E266" s="19" t="s">
        <v>469</v>
      </c>
      <c r="F266" s="19"/>
      <c r="G266" s="19"/>
      <c r="H266" s="19" t="str">
        <f t="shared" si="9"/>
        <v/>
      </c>
    </row>
    <row r="267" spans="1:8" ht="19.5" customHeight="1">
      <c r="A267" s="19" t="s">
        <v>716</v>
      </c>
      <c r="B267" s="19"/>
      <c r="C267" s="19"/>
      <c r="D267" s="19" t="str">
        <f t="shared" si="8"/>
        <v/>
      </c>
      <c r="E267" s="19" t="s">
        <v>467</v>
      </c>
      <c r="F267" s="19"/>
      <c r="G267" s="19"/>
      <c r="H267" s="19" t="str">
        <f t="shared" si="9"/>
        <v/>
      </c>
    </row>
    <row r="268" spans="1:8" ht="19.5" customHeight="1">
      <c r="A268" s="19" t="s">
        <v>715</v>
      </c>
      <c r="B268" s="19"/>
      <c r="C268" s="19">
        <v>10</v>
      </c>
      <c r="D268" s="19" t="str">
        <f t="shared" si="8"/>
        <v/>
      </c>
      <c r="E268" s="19" t="s">
        <v>465</v>
      </c>
      <c r="F268" s="19"/>
      <c r="G268" s="19"/>
      <c r="H268" s="19" t="str">
        <f t="shared" si="9"/>
        <v/>
      </c>
    </row>
    <row r="269" spans="1:8" ht="19.5" customHeight="1">
      <c r="A269" s="19" t="s">
        <v>714</v>
      </c>
      <c r="B269" s="19"/>
      <c r="C269" s="19"/>
      <c r="D269" s="19" t="str">
        <f t="shared" si="8"/>
        <v/>
      </c>
      <c r="E269" s="19" t="s">
        <v>713</v>
      </c>
      <c r="F269" s="19">
        <v>6</v>
      </c>
      <c r="G269" s="19">
        <v>8</v>
      </c>
      <c r="H269" s="19">
        <f t="shared" si="9"/>
        <v>133.30000000000001</v>
      </c>
    </row>
    <row r="270" spans="1:8" ht="19.5" customHeight="1">
      <c r="A270" s="19" t="s">
        <v>712</v>
      </c>
      <c r="B270" s="19">
        <v>1</v>
      </c>
      <c r="C270" s="19"/>
      <c r="D270" s="19">
        <f t="shared" si="8"/>
        <v>0</v>
      </c>
      <c r="E270" s="19" t="s">
        <v>711</v>
      </c>
      <c r="F270" s="19"/>
      <c r="G270" s="19"/>
      <c r="H270" s="19" t="str">
        <f t="shared" si="9"/>
        <v/>
      </c>
    </row>
    <row r="271" spans="1:8" ht="19.5" customHeight="1">
      <c r="A271" s="19" t="s">
        <v>710</v>
      </c>
      <c r="B271" s="19"/>
      <c r="C271" s="19"/>
      <c r="D271" s="19" t="str">
        <f t="shared" si="8"/>
        <v/>
      </c>
      <c r="E271" s="19" t="s">
        <v>709</v>
      </c>
      <c r="F271" s="19">
        <v>2</v>
      </c>
      <c r="G271" s="19">
        <v>2</v>
      </c>
      <c r="H271" s="19">
        <f t="shared" si="9"/>
        <v>100</v>
      </c>
    </row>
    <row r="272" spans="1:8" ht="19.5" customHeight="1">
      <c r="A272" s="19" t="s">
        <v>708</v>
      </c>
      <c r="B272" s="19">
        <v>98</v>
      </c>
      <c r="C272" s="19">
        <v>75</v>
      </c>
      <c r="D272" s="19">
        <f t="shared" si="8"/>
        <v>76.5</v>
      </c>
      <c r="E272" s="19" t="s">
        <v>707</v>
      </c>
      <c r="F272" s="19"/>
      <c r="G272" s="19"/>
      <c r="H272" s="19" t="str">
        <f t="shared" si="9"/>
        <v/>
      </c>
    </row>
    <row r="273" spans="1:8" ht="19.5" customHeight="1">
      <c r="A273" s="19" t="s">
        <v>706</v>
      </c>
      <c r="B273" s="19">
        <f>B274+SUM(F248:F253)</f>
        <v>0</v>
      </c>
      <c r="C273" s="19">
        <f>C274+SUM(G248:G253)</f>
        <v>30</v>
      </c>
      <c r="D273" s="19" t="str">
        <f t="shared" si="8"/>
        <v/>
      </c>
      <c r="E273" s="19" t="s">
        <v>705</v>
      </c>
      <c r="F273" s="19"/>
      <c r="G273" s="19"/>
      <c r="H273" s="19" t="str">
        <f t="shared" si="9"/>
        <v/>
      </c>
    </row>
    <row r="274" spans="1:8" s="25" customFormat="1" ht="19.5" customHeight="1">
      <c r="A274" s="26" t="s">
        <v>469</v>
      </c>
      <c r="B274" s="26"/>
      <c r="C274" s="26"/>
      <c r="D274" s="26" t="str">
        <f t="shared" si="8"/>
        <v/>
      </c>
      <c r="E274" s="26" t="s">
        <v>704</v>
      </c>
      <c r="F274" s="26"/>
      <c r="G274" s="26"/>
      <c r="H274" s="26" t="str">
        <f t="shared" si="9"/>
        <v/>
      </c>
    </row>
    <row r="275" spans="1:8" ht="19.5" customHeight="1">
      <c r="A275" s="19" t="s">
        <v>703</v>
      </c>
      <c r="B275" s="19"/>
      <c r="C275" s="19"/>
      <c r="D275" s="19" t="str">
        <f t="shared" si="8"/>
        <v/>
      </c>
      <c r="E275" s="19" t="s">
        <v>702</v>
      </c>
      <c r="F275" s="19">
        <v>17</v>
      </c>
      <c r="G275" s="19"/>
      <c r="H275" s="19">
        <f t="shared" si="9"/>
        <v>0</v>
      </c>
    </row>
    <row r="276" spans="1:8" ht="19.5" customHeight="1">
      <c r="A276" s="19" t="s">
        <v>701</v>
      </c>
      <c r="B276" s="19">
        <f>SUM(B277:B279)</f>
        <v>68</v>
      </c>
      <c r="C276" s="19">
        <f>SUM(C277:C279)</f>
        <v>1</v>
      </c>
      <c r="D276" s="19">
        <f t="shared" si="8"/>
        <v>1.5</v>
      </c>
      <c r="E276" s="19" t="s">
        <v>700</v>
      </c>
      <c r="F276" s="19">
        <v>1378</v>
      </c>
      <c r="G276" s="19">
        <v>1603</v>
      </c>
      <c r="H276" s="19">
        <f t="shared" si="9"/>
        <v>116.3</v>
      </c>
    </row>
    <row r="277" spans="1:8" ht="19.5" customHeight="1">
      <c r="A277" s="19" t="s">
        <v>699</v>
      </c>
      <c r="B277" s="19"/>
      <c r="C277" s="19"/>
      <c r="D277" s="19" t="str">
        <f t="shared" si="8"/>
        <v/>
      </c>
      <c r="E277" s="19" t="s">
        <v>698</v>
      </c>
      <c r="F277" s="19"/>
      <c r="G277" s="19"/>
      <c r="H277" s="19" t="str">
        <f t="shared" si="9"/>
        <v/>
      </c>
    </row>
    <row r="278" spans="1:8" ht="19.5" customHeight="1">
      <c r="A278" s="19" t="s">
        <v>697</v>
      </c>
      <c r="B278" s="19"/>
      <c r="C278" s="19"/>
      <c r="D278" s="19" t="str">
        <f t="shared" si="8"/>
        <v/>
      </c>
      <c r="E278" s="19" t="s">
        <v>696</v>
      </c>
      <c r="F278" s="19">
        <v>142</v>
      </c>
      <c r="G278" s="19"/>
      <c r="H278" s="19">
        <f t="shared" si="9"/>
        <v>0</v>
      </c>
    </row>
    <row r="279" spans="1:8" ht="19.5" customHeight="1">
      <c r="A279" s="19" t="s">
        <v>695</v>
      </c>
      <c r="B279" s="19">
        <v>68</v>
      </c>
      <c r="C279" s="19">
        <v>1</v>
      </c>
      <c r="D279" s="19">
        <f t="shared" si="8"/>
        <v>1.5</v>
      </c>
      <c r="E279" s="19" t="s">
        <v>694</v>
      </c>
      <c r="F279" s="19">
        <f>SUM(F280:F286)</f>
        <v>1569</v>
      </c>
      <c r="G279" s="19">
        <f>SUM(G280:G286)</f>
        <v>1316</v>
      </c>
      <c r="H279" s="19">
        <f t="shared" si="9"/>
        <v>83.9</v>
      </c>
    </row>
    <row r="280" spans="1:8" ht="19.5" customHeight="1">
      <c r="A280" s="19" t="s">
        <v>693</v>
      </c>
      <c r="B280" s="19">
        <f>SUM(B281,B295,F279,F287,F293,F297,B308,B316,B322,F302,F310,F315,F320,F323,F326,B329,B332,B335)</f>
        <v>15330</v>
      </c>
      <c r="C280" s="19">
        <f>SUM(C281,C295,G279,G287,G293,G297,C308,C316,C322,G302,G310,G315,G320,G323,G326,C329,C332,C335)</f>
        <v>13278</v>
      </c>
      <c r="D280" s="19">
        <f t="shared" si="8"/>
        <v>86.6</v>
      </c>
      <c r="E280" s="19" t="s">
        <v>692</v>
      </c>
      <c r="F280" s="19"/>
      <c r="G280" s="19"/>
      <c r="H280" s="19" t="str">
        <f t="shared" si="9"/>
        <v/>
      </c>
    </row>
    <row r="281" spans="1:8" ht="19.5" customHeight="1">
      <c r="A281" s="19" t="s">
        <v>691</v>
      </c>
      <c r="B281" s="19">
        <f>SUM(B282:B294)</f>
        <v>162</v>
      </c>
      <c r="C281" s="19">
        <f>SUM(C282:C294)</f>
        <v>225</v>
      </c>
      <c r="D281" s="19">
        <f t="shared" si="8"/>
        <v>138.9</v>
      </c>
      <c r="E281" s="19" t="s">
        <v>690</v>
      </c>
      <c r="F281" s="19"/>
      <c r="G281" s="19"/>
      <c r="H281" s="19" t="str">
        <f t="shared" si="9"/>
        <v/>
      </c>
    </row>
    <row r="282" spans="1:8" ht="19.5" customHeight="1">
      <c r="A282" s="19" t="s">
        <v>469</v>
      </c>
      <c r="B282" s="19"/>
      <c r="C282" s="19"/>
      <c r="D282" s="19" t="str">
        <f t="shared" si="8"/>
        <v/>
      </c>
      <c r="E282" s="19" t="s">
        <v>689</v>
      </c>
      <c r="F282" s="19"/>
      <c r="G282" s="19"/>
      <c r="H282" s="19" t="str">
        <f t="shared" si="9"/>
        <v/>
      </c>
    </row>
    <row r="283" spans="1:8" ht="19.5" customHeight="1">
      <c r="A283" s="19" t="s">
        <v>467</v>
      </c>
      <c r="B283" s="19"/>
      <c r="C283" s="19"/>
      <c r="D283" s="19" t="str">
        <f t="shared" si="8"/>
        <v/>
      </c>
      <c r="E283" s="19" t="s">
        <v>688</v>
      </c>
      <c r="F283" s="19"/>
      <c r="G283" s="19"/>
      <c r="H283" s="19" t="str">
        <f t="shared" si="9"/>
        <v/>
      </c>
    </row>
    <row r="284" spans="1:8" ht="19.5" customHeight="1">
      <c r="A284" s="19" t="s">
        <v>465</v>
      </c>
      <c r="B284" s="19"/>
      <c r="C284" s="19"/>
      <c r="D284" s="19" t="str">
        <f t="shared" si="8"/>
        <v/>
      </c>
      <c r="E284" s="19" t="s">
        <v>687</v>
      </c>
      <c r="F284" s="19"/>
      <c r="G284" s="19"/>
      <c r="H284" s="19" t="str">
        <f t="shared" si="9"/>
        <v/>
      </c>
    </row>
    <row r="285" spans="1:8" ht="19.5" customHeight="1">
      <c r="A285" s="19" t="s">
        <v>686</v>
      </c>
      <c r="B285" s="19"/>
      <c r="C285" s="19"/>
      <c r="D285" s="19" t="str">
        <f t="shared" si="8"/>
        <v/>
      </c>
      <c r="E285" s="19" t="s">
        <v>685</v>
      </c>
      <c r="F285" s="19">
        <v>1549</v>
      </c>
      <c r="G285" s="19">
        <v>1296</v>
      </c>
      <c r="H285" s="19">
        <f t="shared" si="9"/>
        <v>83.7</v>
      </c>
    </row>
    <row r="286" spans="1:8" ht="19.5" customHeight="1">
      <c r="A286" s="19" t="s">
        <v>684</v>
      </c>
      <c r="B286" s="19"/>
      <c r="C286" s="19"/>
      <c r="D286" s="19" t="str">
        <f t="shared" si="8"/>
        <v/>
      </c>
      <c r="E286" s="19" t="s">
        <v>683</v>
      </c>
      <c r="F286" s="19">
        <v>20</v>
      </c>
      <c r="G286" s="19">
        <v>20</v>
      </c>
      <c r="H286" s="19">
        <f t="shared" si="9"/>
        <v>100</v>
      </c>
    </row>
    <row r="287" spans="1:8" ht="19.5" customHeight="1">
      <c r="A287" s="19" t="s">
        <v>682</v>
      </c>
      <c r="B287" s="19"/>
      <c r="C287" s="19"/>
      <c r="D287" s="19" t="str">
        <f t="shared" si="8"/>
        <v/>
      </c>
      <c r="E287" s="19" t="s">
        <v>681</v>
      </c>
      <c r="F287" s="19">
        <f>SUM(F288:F292)</f>
        <v>5385</v>
      </c>
      <c r="G287" s="19">
        <f>SUM(G288:G292)</f>
        <v>5589</v>
      </c>
      <c r="H287" s="19">
        <f t="shared" si="9"/>
        <v>103.8</v>
      </c>
    </row>
    <row r="288" spans="1:8" ht="19.5" customHeight="1">
      <c r="A288" s="19" t="s">
        <v>680</v>
      </c>
      <c r="B288" s="19"/>
      <c r="C288" s="19"/>
      <c r="D288" s="19" t="str">
        <f t="shared" si="8"/>
        <v/>
      </c>
      <c r="E288" s="19" t="s">
        <v>679</v>
      </c>
      <c r="F288" s="19"/>
      <c r="G288" s="19"/>
      <c r="H288" s="19" t="str">
        <f t="shared" si="9"/>
        <v/>
      </c>
    </row>
    <row r="289" spans="1:8" ht="19.5" customHeight="1">
      <c r="A289" s="19" t="s">
        <v>499</v>
      </c>
      <c r="B289" s="19"/>
      <c r="C289" s="19"/>
      <c r="D289" s="19" t="str">
        <f t="shared" si="8"/>
        <v/>
      </c>
      <c r="E289" s="19" t="s">
        <v>678</v>
      </c>
      <c r="F289" s="19"/>
      <c r="G289" s="19"/>
      <c r="H289" s="19" t="str">
        <f t="shared" si="9"/>
        <v/>
      </c>
    </row>
    <row r="290" spans="1:8" ht="19.5" customHeight="1">
      <c r="A290" s="19" t="s">
        <v>677</v>
      </c>
      <c r="B290" s="19">
        <v>162</v>
      </c>
      <c r="C290" s="19">
        <v>225</v>
      </c>
      <c r="D290" s="19">
        <f t="shared" si="8"/>
        <v>138.9</v>
      </c>
      <c r="E290" s="19" t="s">
        <v>676</v>
      </c>
      <c r="F290" s="19"/>
      <c r="G290" s="19"/>
      <c r="H290" s="19" t="str">
        <f t="shared" si="9"/>
        <v/>
      </c>
    </row>
    <row r="291" spans="1:8" ht="19.5" customHeight="1">
      <c r="A291" s="19" t="s">
        <v>675</v>
      </c>
      <c r="B291" s="19"/>
      <c r="C291" s="19"/>
      <c r="D291" s="19" t="str">
        <f t="shared" si="8"/>
        <v/>
      </c>
      <c r="E291" s="19" t="s">
        <v>674</v>
      </c>
      <c r="F291" s="19">
        <v>1709</v>
      </c>
      <c r="G291" s="19">
        <v>1864</v>
      </c>
      <c r="H291" s="19">
        <f t="shared" si="9"/>
        <v>109.1</v>
      </c>
    </row>
    <row r="292" spans="1:8" ht="19.5" customHeight="1">
      <c r="A292" s="19" t="s">
        <v>673</v>
      </c>
      <c r="B292" s="19"/>
      <c r="C292" s="19"/>
      <c r="D292" s="19" t="str">
        <f t="shared" si="8"/>
        <v/>
      </c>
      <c r="E292" s="19" t="s">
        <v>672</v>
      </c>
      <c r="F292" s="19">
        <v>3676</v>
      </c>
      <c r="G292" s="19">
        <v>3725</v>
      </c>
      <c r="H292" s="19">
        <f t="shared" si="9"/>
        <v>101.3</v>
      </c>
    </row>
    <row r="293" spans="1:8" ht="19.5" customHeight="1">
      <c r="A293" s="19" t="s">
        <v>671</v>
      </c>
      <c r="B293" s="19"/>
      <c r="C293" s="19"/>
      <c r="D293" s="19" t="str">
        <f t="shared" si="8"/>
        <v/>
      </c>
      <c r="E293" s="19" t="s">
        <v>670</v>
      </c>
      <c r="F293" s="19">
        <f>SUM(F294:F296)</f>
        <v>0</v>
      </c>
      <c r="G293" s="19">
        <f>SUM(G294:G296)</f>
        <v>0</v>
      </c>
      <c r="H293" s="19" t="str">
        <f t="shared" si="9"/>
        <v/>
      </c>
    </row>
    <row r="294" spans="1:8" ht="19.5" customHeight="1">
      <c r="A294" s="19" t="s">
        <v>669</v>
      </c>
      <c r="B294" s="19"/>
      <c r="C294" s="19"/>
      <c r="D294" s="19" t="str">
        <f t="shared" si="8"/>
        <v/>
      </c>
      <c r="E294" s="19" t="s">
        <v>668</v>
      </c>
      <c r="F294" s="19"/>
      <c r="G294" s="19"/>
      <c r="H294" s="19" t="str">
        <f t="shared" si="9"/>
        <v/>
      </c>
    </row>
    <row r="295" spans="1:8" ht="19.5" customHeight="1">
      <c r="A295" s="19" t="s">
        <v>667</v>
      </c>
      <c r="B295" s="19">
        <f>SUM(B296:B300)+SUM(F275:F278)</f>
        <v>1693</v>
      </c>
      <c r="C295" s="19">
        <f>SUM(C296:C300)+SUM(G275:G278)</f>
        <v>1727</v>
      </c>
      <c r="D295" s="19">
        <f t="shared" si="8"/>
        <v>102</v>
      </c>
      <c r="E295" s="19" t="s">
        <v>666</v>
      </c>
      <c r="F295" s="19"/>
      <c r="G295" s="19"/>
      <c r="H295" s="19" t="str">
        <f t="shared" si="9"/>
        <v/>
      </c>
    </row>
    <row r="296" spans="1:8" ht="19.5" customHeight="1">
      <c r="A296" s="19" t="s">
        <v>469</v>
      </c>
      <c r="B296" s="19">
        <v>115</v>
      </c>
      <c r="C296" s="19">
        <v>111</v>
      </c>
      <c r="D296" s="19">
        <f t="shared" si="8"/>
        <v>96.5</v>
      </c>
      <c r="E296" s="19" t="s">
        <v>665</v>
      </c>
      <c r="F296" s="19"/>
      <c r="G296" s="19"/>
      <c r="H296" s="19" t="str">
        <f t="shared" si="9"/>
        <v/>
      </c>
    </row>
    <row r="297" spans="1:8" ht="19.5" customHeight="1">
      <c r="A297" s="19" t="s">
        <v>467</v>
      </c>
      <c r="B297" s="19">
        <v>3</v>
      </c>
      <c r="C297" s="19">
        <v>9</v>
      </c>
      <c r="D297" s="19">
        <f t="shared" si="8"/>
        <v>300</v>
      </c>
      <c r="E297" s="19" t="s">
        <v>664</v>
      </c>
      <c r="F297" s="19">
        <f>SUM(F298:F301)+SUM(B302:B307)</f>
        <v>101</v>
      </c>
      <c r="G297" s="19">
        <f>SUM(G298:G301)+SUM(C302:C307)</f>
        <v>97</v>
      </c>
      <c r="H297" s="19">
        <f t="shared" si="9"/>
        <v>96</v>
      </c>
    </row>
    <row r="298" spans="1:8" ht="19.5" customHeight="1">
      <c r="A298" s="19" t="s">
        <v>465</v>
      </c>
      <c r="B298" s="19"/>
      <c r="C298" s="19"/>
      <c r="D298" s="19" t="str">
        <f t="shared" si="8"/>
        <v/>
      </c>
      <c r="E298" s="19" t="s">
        <v>663</v>
      </c>
      <c r="F298" s="19">
        <v>52</v>
      </c>
      <c r="G298" s="19">
        <v>81</v>
      </c>
      <c r="H298" s="19">
        <f t="shared" si="9"/>
        <v>155.80000000000001</v>
      </c>
    </row>
    <row r="299" spans="1:8" ht="19.5" customHeight="1">
      <c r="A299" s="19" t="s">
        <v>662</v>
      </c>
      <c r="B299" s="19">
        <v>3</v>
      </c>
      <c r="C299" s="19">
        <v>4</v>
      </c>
      <c r="D299" s="19">
        <f t="shared" si="8"/>
        <v>133.30000000000001</v>
      </c>
      <c r="E299" s="19" t="s">
        <v>661</v>
      </c>
      <c r="F299" s="19"/>
      <c r="G299" s="19"/>
      <c r="H299" s="19" t="str">
        <f t="shared" si="9"/>
        <v/>
      </c>
    </row>
    <row r="300" spans="1:8" ht="19.5" customHeight="1">
      <c r="A300" s="19" t="s">
        <v>660</v>
      </c>
      <c r="B300" s="19">
        <v>35</v>
      </c>
      <c r="C300" s="19"/>
      <c r="D300" s="19">
        <f t="shared" si="8"/>
        <v>0</v>
      </c>
      <c r="E300" s="19" t="s">
        <v>659</v>
      </c>
      <c r="F300" s="19"/>
      <c r="G300" s="19"/>
      <c r="H300" s="19" t="str">
        <f t="shared" si="9"/>
        <v/>
      </c>
    </row>
    <row r="301" spans="1:8" s="25" customFormat="1" ht="19.5" customHeight="1">
      <c r="A301" s="26" t="s">
        <v>658</v>
      </c>
      <c r="B301" s="26"/>
      <c r="C301" s="26"/>
      <c r="D301" s="26" t="str">
        <f t="shared" si="8"/>
        <v/>
      </c>
      <c r="E301" s="26" t="s">
        <v>657</v>
      </c>
      <c r="F301" s="26"/>
      <c r="G301" s="26"/>
      <c r="H301" s="26" t="str">
        <f t="shared" si="9"/>
        <v/>
      </c>
    </row>
    <row r="302" spans="1:8" ht="19.5" customHeight="1">
      <c r="A302" s="19" t="s">
        <v>656</v>
      </c>
      <c r="B302" s="19"/>
      <c r="C302" s="19"/>
      <c r="D302" s="19" t="str">
        <f t="shared" si="8"/>
        <v/>
      </c>
      <c r="E302" s="19" t="s">
        <v>655</v>
      </c>
      <c r="F302" s="19">
        <f>SUM(F303:F309)</f>
        <v>178</v>
      </c>
      <c r="G302" s="19">
        <f>SUM(G303:G309)</f>
        <v>260</v>
      </c>
      <c r="H302" s="19">
        <f t="shared" si="9"/>
        <v>146.1</v>
      </c>
    </row>
    <row r="303" spans="1:8" ht="19.5" customHeight="1">
      <c r="A303" s="19" t="s">
        <v>654</v>
      </c>
      <c r="B303" s="19"/>
      <c r="C303" s="19"/>
      <c r="D303" s="19" t="str">
        <f t="shared" si="8"/>
        <v/>
      </c>
      <c r="E303" s="19" t="s">
        <v>469</v>
      </c>
      <c r="F303" s="19">
        <v>29</v>
      </c>
      <c r="G303" s="19">
        <v>29</v>
      </c>
      <c r="H303" s="19">
        <f t="shared" si="9"/>
        <v>100</v>
      </c>
    </row>
    <row r="304" spans="1:8" ht="19.5" customHeight="1">
      <c r="A304" s="19" t="s">
        <v>653</v>
      </c>
      <c r="B304" s="19"/>
      <c r="C304" s="19"/>
      <c r="D304" s="19" t="str">
        <f t="shared" si="8"/>
        <v/>
      </c>
      <c r="E304" s="19" t="s">
        <v>467</v>
      </c>
      <c r="F304" s="19"/>
      <c r="G304" s="19"/>
      <c r="H304" s="19" t="str">
        <f t="shared" si="9"/>
        <v/>
      </c>
    </row>
    <row r="305" spans="1:8" ht="19.5" customHeight="1">
      <c r="A305" s="19" t="s">
        <v>652</v>
      </c>
      <c r="B305" s="19"/>
      <c r="C305" s="19"/>
      <c r="D305" s="19" t="str">
        <f t="shared" si="8"/>
        <v/>
      </c>
      <c r="E305" s="19" t="s">
        <v>465</v>
      </c>
      <c r="F305" s="19"/>
      <c r="G305" s="19"/>
      <c r="H305" s="19" t="str">
        <f t="shared" si="9"/>
        <v/>
      </c>
    </row>
    <row r="306" spans="1:8" ht="19.5" customHeight="1">
      <c r="A306" s="19" t="s">
        <v>651</v>
      </c>
      <c r="B306" s="19"/>
      <c r="C306" s="19"/>
      <c r="D306" s="19" t="str">
        <f t="shared" si="8"/>
        <v/>
      </c>
      <c r="E306" s="19" t="s">
        <v>650</v>
      </c>
      <c r="F306" s="19">
        <v>2</v>
      </c>
      <c r="G306" s="19"/>
      <c r="H306" s="19">
        <f t="shared" si="9"/>
        <v>0</v>
      </c>
    </row>
    <row r="307" spans="1:8" ht="19.5" customHeight="1">
      <c r="A307" s="19" t="s">
        <v>649</v>
      </c>
      <c r="B307" s="19">
        <v>49</v>
      </c>
      <c r="C307" s="19">
        <v>16</v>
      </c>
      <c r="D307" s="19">
        <f t="shared" si="8"/>
        <v>32.700000000000003</v>
      </c>
      <c r="E307" s="19" t="s">
        <v>648</v>
      </c>
      <c r="F307" s="19">
        <v>12</v>
      </c>
      <c r="G307" s="19"/>
      <c r="H307" s="19">
        <f t="shared" si="9"/>
        <v>0</v>
      </c>
    </row>
    <row r="308" spans="1:8" ht="19.5" customHeight="1">
      <c r="A308" s="19" t="s">
        <v>647</v>
      </c>
      <c r="B308" s="19">
        <f>SUM(B309:B315)</f>
        <v>1119</v>
      </c>
      <c r="C308" s="19">
        <f>SUM(C309:C315)</f>
        <v>930</v>
      </c>
      <c r="D308" s="19">
        <f t="shared" si="8"/>
        <v>83.1</v>
      </c>
      <c r="E308" s="19" t="s">
        <v>646</v>
      </c>
      <c r="F308" s="19"/>
      <c r="G308" s="19"/>
      <c r="H308" s="19" t="str">
        <f t="shared" si="9"/>
        <v/>
      </c>
    </row>
    <row r="309" spans="1:8" ht="19.5" customHeight="1">
      <c r="A309" s="19" t="s">
        <v>645</v>
      </c>
      <c r="B309" s="19"/>
      <c r="C309" s="19"/>
      <c r="D309" s="19" t="str">
        <f t="shared" si="8"/>
        <v/>
      </c>
      <c r="E309" s="19" t="s">
        <v>644</v>
      </c>
      <c r="F309" s="19">
        <v>135</v>
      </c>
      <c r="G309" s="19">
        <v>231</v>
      </c>
      <c r="H309" s="19">
        <f t="shared" si="9"/>
        <v>171.1</v>
      </c>
    </row>
    <row r="310" spans="1:8" ht="19.5" customHeight="1">
      <c r="A310" s="19" t="s">
        <v>643</v>
      </c>
      <c r="B310" s="19"/>
      <c r="C310" s="19"/>
      <c r="D310" s="19" t="str">
        <f t="shared" si="8"/>
        <v/>
      </c>
      <c r="E310" s="19" t="s">
        <v>642</v>
      </c>
      <c r="F310" s="19">
        <f>SUM(F311:F314)</f>
        <v>33</v>
      </c>
      <c r="G310" s="19">
        <f>SUM(G311:G314)</f>
        <v>0</v>
      </c>
      <c r="H310" s="19">
        <f t="shared" si="9"/>
        <v>0</v>
      </c>
    </row>
    <row r="311" spans="1:8" ht="19.5" customHeight="1">
      <c r="A311" s="19" t="s">
        <v>641</v>
      </c>
      <c r="B311" s="19"/>
      <c r="C311" s="19"/>
      <c r="D311" s="19" t="str">
        <f t="shared" si="8"/>
        <v/>
      </c>
      <c r="E311" s="19" t="s">
        <v>640</v>
      </c>
      <c r="F311" s="19">
        <v>5</v>
      </c>
      <c r="G311" s="19"/>
      <c r="H311" s="19">
        <f t="shared" si="9"/>
        <v>0</v>
      </c>
    </row>
    <row r="312" spans="1:8" ht="19.5" customHeight="1">
      <c r="A312" s="19" t="s">
        <v>639</v>
      </c>
      <c r="B312" s="19"/>
      <c r="C312" s="19"/>
      <c r="D312" s="19" t="str">
        <f t="shared" si="8"/>
        <v/>
      </c>
      <c r="E312" s="19" t="s">
        <v>638</v>
      </c>
      <c r="F312" s="19"/>
      <c r="G312" s="19"/>
      <c r="H312" s="19" t="str">
        <f t="shared" si="9"/>
        <v/>
      </c>
    </row>
    <row r="313" spans="1:8" ht="19.5" customHeight="1">
      <c r="A313" s="19" t="s">
        <v>637</v>
      </c>
      <c r="B313" s="19">
        <v>527</v>
      </c>
      <c r="C313" s="19">
        <v>543</v>
      </c>
      <c r="D313" s="19">
        <f t="shared" si="8"/>
        <v>103</v>
      </c>
      <c r="E313" s="19" t="s">
        <v>636</v>
      </c>
      <c r="F313" s="19"/>
      <c r="G313" s="19"/>
      <c r="H313" s="19" t="str">
        <f t="shared" si="9"/>
        <v/>
      </c>
    </row>
    <row r="314" spans="1:8" ht="19.5" customHeight="1">
      <c r="A314" s="19" t="s">
        <v>635</v>
      </c>
      <c r="B314" s="19"/>
      <c r="C314" s="19"/>
      <c r="D314" s="19" t="str">
        <f t="shared" si="8"/>
        <v/>
      </c>
      <c r="E314" s="19" t="s">
        <v>634</v>
      </c>
      <c r="F314" s="19">
        <v>28</v>
      </c>
      <c r="G314" s="19"/>
      <c r="H314" s="19">
        <f t="shared" si="9"/>
        <v>0</v>
      </c>
    </row>
    <row r="315" spans="1:8" ht="19.5" customHeight="1">
      <c r="A315" s="19" t="s">
        <v>633</v>
      </c>
      <c r="B315" s="19">
        <v>592</v>
      </c>
      <c r="C315" s="19">
        <v>387</v>
      </c>
      <c r="D315" s="19">
        <f t="shared" si="8"/>
        <v>65.400000000000006</v>
      </c>
      <c r="E315" s="19" t="s">
        <v>632</v>
      </c>
      <c r="F315" s="19">
        <f>SUM(F316:F319)</f>
        <v>0</v>
      </c>
      <c r="G315" s="19">
        <f>SUM(G316:G319)</f>
        <v>0</v>
      </c>
      <c r="H315" s="19" t="str">
        <f t="shared" si="9"/>
        <v/>
      </c>
    </row>
    <row r="316" spans="1:8" ht="19.5" customHeight="1">
      <c r="A316" s="19" t="s">
        <v>631</v>
      </c>
      <c r="B316" s="19">
        <f>SUM(B317:B321)</f>
        <v>319</v>
      </c>
      <c r="C316" s="19">
        <f>SUM(C317:C321)</f>
        <v>215</v>
      </c>
      <c r="D316" s="19">
        <f t="shared" si="8"/>
        <v>67.400000000000006</v>
      </c>
      <c r="E316" s="19" t="s">
        <v>469</v>
      </c>
      <c r="F316" s="19"/>
      <c r="G316" s="19"/>
      <c r="H316" s="19" t="str">
        <f t="shared" si="9"/>
        <v/>
      </c>
    </row>
    <row r="317" spans="1:8" ht="19.5" customHeight="1">
      <c r="A317" s="19" t="s">
        <v>630</v>
      </c>
      <c r="B317" s="19">
        <v>20</v>
      </c>
      <c r="C317" s="19">
        <v>16</v>
      </c>
      <c r="D317" s="19">
        <f t="shared" si="8"/>
        <v>80</v>
      </c>
      <c r="E317" s="19" t="s">
        <v>467</v>
      </c>
      <c r="F317" s="19"/>
      <c r="G317" s="19"/>
      <c r="H317" s="19" t="str">
        <f t="shared" si="9"/>
        <v/>
      </c>
    </row>
    <row r="318" spans="1:8" ht="19.5" customHeight="1">
      <c r="A318" s="19" t="s">
        <v>629</v>
      </c>
      <c r="B318" s="19">
        <v>195</v>
      </c>
      <c r="C318" s="19">
        <v>194</v>
      </c>
      <c r="D318" s="19">
        <f t="shared" si="8"/>
        <v>99.5</v>
      </c>
      <c r="E318" s="19" t="s">
        <v>465</v>
      </c>
      <c r="F318" s="19"/>
      <c r="G318" s="19"/>
      <c r="H318" s="19" t="str">
        <f t="shared" si="9"/>
        <v/>
      </c>
    </row>
    <row r="319" spans="1:8" ht="19.5" customHeight="1">
      <c r="A319" s="19" t="s">
        <v>628</v>
      </c>
      <c r="B319" s="19">
        <v>5</v>
      </c>
      <c r="C319" s="19">
        <v>5</v>
      </c>
      <c r="D319" s="19">
        <f t="shared" si="8"/>
        <v>100</v>
      </c>
      <c r="E319" s="19" t="s">
        <v>627</v>
      </c>
      <c r="F319" s="19"/>
      <c r="G319" s="19"/>
      <c r="H319" s="19" t="str">
        <f t="shared" si="9"/>
        <v/>
      </c>
    </row>
    <row r="320" spans="1:8" ht="19.5" customHeight="1">
      <c r="A320" s="19" t="s">
        <v>626</v>
      </c>
      <c r="B320" s="19"/>
      <c r="C320" s="19"/>
      <c r="D320" s="19" t="str">
        <f t="shared" si="8"/>
        <v/>
      </c>
      <c r="E320" s="19" t="s">
        <v>625</v>
      </c>
      <c r="F320" s="19">
        <f>SUM(F321:F322)</f>
        <v>4398</v>
      </c>
      <c r="G320" s="19">
        <f>SUM(G321:G322)</f>
        <v>2644</v>
      </c>
      <c r="H320" s="19">
        <f t="shared" si="9"/>
        <v>60.1</v>
      </c>
    </row>
    <row r="321" spans="1:8" ht="19.5" customHeight="1">
      <c r="A321" s="19" t="s">
        <v>624</v>
      </c>
      <c r="B321" s="19">
        <v>99</v>
      </c>
      <c r="C321" s="19"/>
      <c r="D321" s="19">
        <f t="shared" si="8"/>
        <v>0</v>
      </c>
      <c r="E321" s="19" t="s">
        <v>623</v>
      </c>
      <c r="F321" s="19">
        <v>3262</v>
      </c>
      <c r="G321" s="19">
        <v>2634</v>
      </c>
      <c r="H321" s="19">
        <f t="shared" si="9"/>
        <v>80.7</v>
      </c>
    </row>
    <row r="322" spans="1:8" ht="19.5" customHeight="1">
      <c r="A322" s="19" t="s">
        <v>622</v>
      </c>
      <c r="B322" s="19">
        <f>SUM(B323:B328)</f>
        <v>151</v>
      </c>
      <c r="C322" s="19">
        <f>SUM(C323:C328)</f>
        <v>128</v>
      </c>
      <c r="D322" s="19">
        <f t="shared" si="8"/>
        <v>84.8</v>
      </c>
      <c r="E322" s="19" t="s">
        <v>621</v>
      </c>
      <c r="F322" s="19">
        <v>1136</v>
      </c>
      <c r="G322" s="19">
        <v>10</v>
      </c>
      <c r="H322" s="19">
        <f t="shared" si="9"/>
        <v>0.9</v>
      </c>
    </row>
    <row r="323" spans="1:8" ht="19.5" customHeight="1">
      <c r="A323" s="19" t="s">
        <v>620</v>
      </c>
      <c r="B323" s="19">
        <v>5</v>
      </c>
      <c r="C323" s="19">
        <v>3</v>
      </c>
      <c r="D323" s="19">
        <f t="shared" si="8"/>
        <v>60</v>
      </c>
      <c r="E323" s="19" t="s">
        <v>619</v>
      </c>
      <c r="F323" s="19">
        <f>SUM(F324:F325)</f>
        <v>136</v>
      </c>
      <c r="G323" s="19">
        <f>SUM(G324:G325)</f>
        <v>82</v>
      </c>
      <c r="H323" s="19">
        <f t="shared" si="9"/>
        <v>60.3</v>
      </c>
    </row>
    <row r="324" spans="1:8" ht="19.5" customHeight="1">
      <c r="A324" s="19" t="s">
        <v>618</v>
      </c>
      <c r="B324" s="19">
        <v>146</v>
      </c>
      <c r="C324" s="19">
        <v>125</v>
      </c>
      <c r="D324" s="19">
        <f t="shared" si="8"/>
        <v>85.6</v>
      </c>
      <c r="E324" s="19" t="s">
        <v>617</v>
      </c>
      <c r="F324" s="19">
        <v>126</v>
      </c>
      <c r="G324" s="19">
        <v>72</v>
      </c>
      <c r="H324" s="19">
        <f t="shared" si="9"/>
        <v>57.1</v>
      </c>
    </row>
    <row r="325" spans="1:8" ht="19.5" customHeight="1">
      <c r="A325" s="19" t="s">
        <v>616</v>
      </c>
      <c r="B325" s="19"/>
      <c r="C325" s="19"/>
      <c r="D325" s="19" t="str">
        <f t="shared" ref="D325:D388" si="10">IF(B325=0,"",ROUND(C325/B325*100,1))</f>
        <v/>
      </c>
      <c r="E325" s="19" t="s">
        <v>615</v>
      </c>
      <c r="F325" s="19">
        <v>10</v>
      </c>
      <c r="G325" s="19">
        <v>10</v>
      </c>
      <c r="H325" s="19">
        <f t="shared" ref="H325:H388" si="11">IF(F325=0,"",ROUND(G325/F325*100,1))</f>
        <v>100</v>
      </c>
    </row>
    <row r="326" spans="1:8" ht="19.5" customHeight="1">
      <c r="A326" s="19" t="s">
        <v>614</v>
      </c>
      <c r="B326" s="19"/>
      <c r="C326" s="19"/>
      <c r="D326" s="19" t="str">
        <f t="shared" si="10"/>
        <v/>
      </c>
      <c r="E326" s="19" t="s">
        <v>613</v>
      </c>
      <c r="F326" s="19">
        <f>SUM(F327:F328)</f>
        <v>34</v>
      </c>
      <c r="G326" s="19">
        <f>SUM(G327:G328)</f>
        <v>20</v>
      </c>
      <c r="H326" s="19">
        <f t="shared" si="11"/>
        <v>58.8</v>
      </c>
    </row>
    <row r="327" spans="1:8" ht="19.5" customHeight="1">
      <c r="A327" s="19" t="s">
        <v>612</v>
      </c>
      <c r="B327" s="19"/>
      <c r="C327" s="19"/>
      <c r="D327" s="19" t="str">
        <f t="shared" si="10"/>
        <v/>
      </c>
      <c r="E327" s="19" t="s">
        <v>611</v>
      </c>
      <c r="F327" s="19"/>
      <c r="G327" s="19"/>
      <c r="H327" s="19" t="str">
        <f t="shared" si="11"/>
        <v/>
      </c>
    </row>
    <row r="328" spans="1:8" s="25" customFormat="1" ht="19.5" customHeight="1">
      <c r="A328" s="26" t="s">
        <v>610</v>
      </c>
      <c r="B328" s="26"/>
      <c r="C328" s="26"/>
      <c r="D328" s="26" t="str">
        <f t="shared" si="10"/>
        <v/>
      </c>
      <c r="E328" s="26" t="s">
        <v>609</v>
      </c>
      <c r="F328" s="26">
        <v>34</v>
      </c>
      <c r="G328" s="26">
        <v>20</v>
      </c>
      <c r="H328" s="26">
        <f t="shared" si="11"/>
        <v>58.8</v>
      </c>
    </row>
    <row r="329" spans="1:8" ht="19.5" customHeight="1">
      <c r="A329" s="19" t="s">
        <v>608</v>
      </c>
      <c r="B329" s="19">
        <f>SUM(B330:B331)</f>
        <v>0</v>
      </c>
      <c r="C329" s="19">
        <f>SUM(C330:C331)</f>
        <v>0</v>
      </c>
      <c r="D329" s="19" t="str">
        <f t="shared" si="10"/>
        <v/>
      </c>
      <c r="E329" s="19" t="s">
        <v>607</v>
      </c>
      <c r="F329" s="19">
        <f>SUM(F330:F332)</f>
        <v>343</v>
      </c>
      <c r="G329" s="19">
        <f>SUM(G330:G332)</f>
        <v>321</v>
      </c>
      <c r="H329" s="19">
        <f t="shared" si="11"/>
        <v>93.6</v>
      </c>
    </row>
    <row r="330" spans="1:8" ht="19.5" customHeight="1">
      <c r="A330" s="19" t="s">
        <v>606</v>
      </c>
      <c r="B330" s="19"/>
      <c r="C330" s="19"/>
      <c r="D330" s="19" t="str">
        <f t="shared" si="10"/>
        <v/>
      </c>
      <c r="E330" s="19" t="s">
        <v>605</v>
      </c>
      <c r="F330" s="19">
        <v>44</v>
      </c>
      <c r="G330" s="19">
        <v>49</v>
      </c>
      <c r="H330" s="19">
        <f t="shared" si="11"/>
        <v>111.4</v>
      </c>
    </row>
    <row r="331" spans="1:8" ht="19.5" customHeight="1">
      <c r="A331" s="19" t="s">
        <v>604</v>
      </c>
      <c r="B331" s="19"/>
      <c r="C331" s="19"/>
      <c r="D331" s="19" t="str">
        <f t="shared" si="10"/>
        <v/>
      </c>
      <c r="E331" s="19" t="s">
        <v>603</v>
      </c>
      <c r="F331" s="19">
        <v>71</v>
      </c>
      <c r="G331" s="19">
        <v>36</v>
      </c>
      <c r="H331" s="19">
        <f t="shared" si="11"/>
        <v>50.7</v>
      </c>
    </row>
    <row r="332" spans="1:8" ht="19.5" customHeight="1">
      <c r="A332" s="19" t="s">
        <v>602</v>
      </c>
      <c r="B332" s="19">
        <f>SUM(B333:B334)</f>
        <v>0</v>
      </c>
      <c r="C332" s="19">
        <f>SUM(C333:C334)</f>
        <v>0</v>
      </c>
      <c r="D332" s="19" t="str">
        <f t="shared" si="10"/>
        <v/>
      </c>
      <c r="E332" s="19" t="s">
        <v>601</v>
      </c>
      <c r="F332" s="19">
        <v>228</v>
      </c>
      <c r="G332" s="19">
        <v>236</v>
      </c>
      <c r="H332" s="19">
        <f t="shared" si="11"/>
        <v>103.5</v>
      </c>
    </row>
    <row r="333" spans="1:8" ht="19.5" customHeight="1">
      <c r="A333" s="19" t="s">
        <v>600</v>
      </c>
      <c r="B333" s="19"/>
      <c r="C333" s="19"/>
      <c r="D333" s="19" t="str">
        <f t="shared" si="10"/>
        <v/>
      </c>
      <c r="E333" s="19" t="s">
        <v>599</v>
      </c>
      <c r="F333" s="19">
        <f>SUM(F334:F344)</f>
        <v>2144</v>
      </c>
      <c r="G333" s="19">
        <f>SUM(G334:G344)</f>
        <v>1832</v>
      </c>
      <c r="H333" s="19">
        <f t="shared" si="11"/>
        <v>85.4</v>
      </c>
    </row>
    <row r="334" spans="1:8" ht="19.5" customHeight="1">
      <c r="A334" s="19" t="s">
        <v>598</v>
      </c>
      <c r="B334" s="19"/>
      <c r="C334" s="19"/>
      <c r="D334" s="19" t="str">
        <f t="shared" si="10"/>
        <v/>
      </c>
      <c r="E334" s="19" t="s">
        <v>597</v>
      </c>
      <c r="F334" s="19">
        <v>190</v>
      </c>
      <c r="G334" s="19">
        <v>193</v>
      </c>
      <c r="H334" s="19">
        <f t="shared" si="11"/>
        <v>101.6</v>
      </c>
    </row>
    <row r="335" spans="1:8" ht="19.5" customHeight="1">
      <c r="A335" s="19" t="s">
        <v>596</v>
      </c>
      <c r="B335" s="19">
        <f>B336</f>
        <v>52</v>
      </c>
      <c r="C335" s="19">
        <f>C336</f>
        <v>45</v>
      </c>
      <c r="D335" s="19">
        <f t="shared" si="10"/>
        <v>86.5</v>
      </c>
      <c r="E335" s="19" t="s">
        <v>595</v>
      </c>
      <c r="F335" s="19">
        <v>185</v>
      </c>
      <c r="G335" s="19">
        <v>193</v>
      </c>
      <c r="H335" s="19">
        <f t="shared" si="11"/>
        <v>104.3</v>
      </c>
    </row>
    <row r="336" spans="1:8" ht="19.5" customHeight="1">
      <c r="A336" s="19" t="s">
        <v>594</v>
      </c>
      <c r="B336" s="19">
        <v>52</v>
      </c>
      <c r="C336" s="19">
        <v>45</v>
      </c>
      <c r="D336" s="19">
        <f t="shared" si="10"/>
        <v>86.5</v>
      </c>
      <c r="E336" s="19" t="s">
        <v>593</v>
      </c>
      <c r="F336" s="19"/>
      <c r="G336" s="19"/>
      <c r="H336" s="19" t="str">
        <f t="shared" si="11"/>
        <v/>
      </c>
    </row>
    <row r="337" spans="1:8" ht="19.5" customHeight="1">
      <c r="A337" s="19" t="s">
        <v>592</v>
      </c>
      <c r="B337" s="19">
        <f>SUM(B338,B343,F329,F333,F345,F355,B358,B362,B372)</f>
        <v>12838</v>
      </c>
      <c r="C337" s="19">
        <f>SUM(C338,C343,G329,G333,G345,G355,C358,C362,C372)</f>
        <v>12808</v>
      </c>
      <c r="D337" s="19">
        <f t="shared" si="10"/>
        <v>99.8</v>
      </c>
      <c r="E337" s="19" t="s">
        <v>591</v>
      </c>
      <c r="F337" s="19"/>
      <c r="G337" s="19"/>
      <c r="H337" s="19" t="str">
        <f t="shared" si="11"/>
        <v/>
      </c>
    </row>
    <row r="338" spans="1:8" ht="19.5" customHeight="1">
      <c r="A338" s="19" t="s">
        <v>590</v>
      </c>
      <c r="B338" s="19">
        <f>SUM(B339:B342)</f>
        <v>285</v>
      </c>
      <c r="C338" s="19">
        <f>SUM(C339:C342)</f>
        <v>244</v>
      </c>
      <c r="D338" s="19">
        <f t="shared" si="10"/>
        <v>85.6</v>
      </c>
      <c r="E338" s="19" t="s">
        <v>589</v>
      </c>
      <c r="F338" s="19"/>
      <c r="G338" s="19"/>
      <c r="H338" s="19" t="str">
        <f t="shared" si="11"/>
        <v/>
      </c>
    </row>
    <row r="339" spans="1:8" ht="19.5" customHeight="1">
      <c r="A339" s="19" t="s">
        <v>469</v>
      </c>
      <c r="B339" s="19">
        <v>93</v>
      </c>
      <c r="C339" s="19">
        <v>82</v>
      </c>
      <c r="D339" s="19">
        <f t="shared" si="10"/>
        <v>88.2</v>
      </c>
      <c r="E339" s="19" t="s">
        <v>588</v>
      </c>
      <c r="F339" s="19"/>
      <c r="G339" s="19"/>
      <c r="H339" s="19" t="str">
        <f t="shared" si="11"/>
        <v/>
      </c>
    </row>
    <row r="340" spans="1:8" ht="19.5" customHeight="1">
      <c r="A340" s="19" t="s">
        <v>467</v>
      </c>
      <c r="B340" s="19"/>
      <c r="C340" s="19"/>
      <c r="D340" s="19" t="str">
        <f t="shared" si="10"/>
        <v/>
      </c>
      <c r="E340" s="19" t="s">
        <v>587</v>
      </c>
      <c r="F340" s="19"/>
      <c r="G340" s="19"/>
      <c r="H340" s="19" t="str">
        <f t="shared" si="11"/>
        <v/>
      </c>
    </row>
    <row r="341" spans="1:8" ht="19.5" customHeight="1">
      <c r="A341" s="19" t="s">
        <v>465</v>
      </c>
      <c r="B341" s="19"/>
      <c r="C341" s="19"/>
      <c r="D341" s="19" t="str">
        <f t="shared" si="10"/>
        <v/>
      </c>
      <c r="E341" s="19" t="s">
        <v>586</v>
      </c>
      <c r="F341" s="19">
        <v>1207</v>
      </c>
      <c r="G341" s="19">
        <v>1299</v>
      </c>
      <c r="H341" s="19">
        <f t="shared" si="11"/>
        <v>107.6</v>
      </c>
    </row>
    <row r="342" spans="1:8" ht="19.5" customHeight="1">
      <c r="A342" s="19" t="s">
        <v>585</v>
      </c>
      <c r="B342" s="19">
        <v>192</v>
      </c>
      <c r="C342" s="19">
        <v>162</v>
      </c>
      <c r="D342" s="19">
        <f t="shared" si="10"/>
        <v>84.4</v>
      </c>
      <c r="E342" s="19" t="s">
        <v>584</v>
      </c>
      <c r="F342" s="19">
        <v>83</v>
      </c>
      <c r="G342" s="19">
        <v>50</v>
      </c>
      <c r="H342" s="19">
        <f t="shared" si="11"/>
        <v>60.2</v>
      </c>
    </row>
    <row r="343" spans="1:8" ht="19.5" customHeight="1">
      <c r="A343" s="19" t="s">
        <v>583</v>
      </c>
      <c r="B343" s="19">
        <f>SUM(B344:B355)</f>
        <v>123</v>
      </c>
      <c r="C343" s="19">
        <f>SUM(C344:C355)</f>
        <v>123</v>
      </c>
      <c r="D343" s="19">
        <f t="shared" si="10"/>
        <v>100</v>
      </c>
      <c r="E343" s="19" t="s">
        <v>582</v>
      </c>
      <c r="F343" s="19"/>
      <c r="G343" s="19"/>
      <c r="H343" s="19" t="str">
        <f t="shared" si="11"/>
        <v/>
      </c>
    </row>
    <row r="344" spans="1:8" ht="19.5" customHeight="1">
      <c r="A344" s="19" t="s">
        <v>581</v>
      </c>
      <c r="B344" s="19">
        <v>123</v>
      </c>
      <c r="C344" s="19">
        <v>123</v>
      </c>
      <c r="D344" s="19">
        <f t="shared" si="10"/>
        <v>100</v>
      </c>
      <c r="E344" s="19" t="s">
        <v>580</v>
      </c>
      <c r="F344" s="19">
        <v>479</v>
      </c>
      <c r="G344" s="19">
        <v>97</v>
      </c>
      <c r="H344" s="19">
        <f t="shared" si="11"/>
        <v>20.3</v>
      </c>
    </row>
    <row r="345" spans="1:8" ht="19.5" customHeight="1">
      <c r="A345" s="19" t="s">
        <v>579</v>
      </c>
      <c r="B345" s="19"/>
      <c r="C345" s="19"/>
      <c r="D345" s="19" t="str">
        <f t="shared" si="10"/>
        <v/>
      </c>
      <c r="E345" s="19" t="s">
        <v>578</v>
      </c>
      <c r="F345" s="19">
        <f>SUM(F346:F354)</f>
        <v>8351</v>
      </c>
      <c r="G345" s="19">
        <f>SUM(G346:G354)</f>
        <v>8556</v>
      </c>
      <c r="H345" s="19">
        <f t="shared" si="11"/>
        <v>102.5</v>
      </c>
    </row>
    <row r="346" spans="1:8" ht="19.5" customHeight="1">
      <c r="A346" s="19" t="s">
        <v>577</v>
      </c>
      <c r="B346" s="19"/>
      <c r="C346" s="19"/>
      <c r="D346" s="19" t="str">
        <f t="shared" si="10"/>
        <v/>
      </c>
      <c r="E346" s="19" t="s">
        <v>576</v>
      </c>
      <c r="F346" s="19">
        <v>525</v>
      </c>
      <c r="G346" s="19">
        <v>1777</v>
      </c>
      <c r="H346" s="19">
        <f t="shared" si="11"/>
        <v>338.5</v>
      </c>
    </row>
    <row r="347" spans="1:8" ht="19.5" customHeight="1">
      <c r="A347" s="19" t="s">
        <v>575</v>
      </c>
      <c r="B347" s="19"/>
      <c r="C347" s="19"/>
      <c r="D347" s="19" t="str">
        <f t="shared" si="10"/>
        <v/>
      </c>
      <c r="E347" s="19" t="s">
        <v>574</v>
      </c>
      <c r="F347" s="19">
        <v>1359</v>
      </c>
      <c r="G347" s="19">
        <v>375</v>
      </c>
      <c r="H347" s="19">
        <f t="shared" si="11"/>
        <v>27.6</v>
      </c>
    </row>
    <row r="348" spans="1:8" ht="19.5" customHeight="1">
      <c r="A348" s="19" t="s">
        <v>573</v>
      </c>
      <c r="B348" s="19"/>
      <c r="C348" s="19"/>
      <c r="D348" s="19" t="str">
        <f t="shared" si="10"/>
        <v/>
      </c>
      <c r="E348" s="19" t="s">
        <v>572</v>
      </c>
      <c r="F348" s="19"/>
      <c r="G348" s="19"/>
      <c r="H348" s="19" t="str">
        <f t="shared" si="11"/>
        <v/>
      </c>
    </row>
    <row r="349" spans="1:8" ht="19.5" customHeight="1">
      <c r="A349" s="19" t="s">
        <v>571</v>
      </c>
      <c r="B349" s="19"/>
      <c r="C349" s="19"/>
      <c r="D349" s="19" t="str">
        <f t="shared" si="10"/>
        <v/>
      </c>
      <c r="E349" s="19" t="s">
        <v>570</v>
      </c>
      <c r="F349" s="19">
        <v>56</v>
      </c>
      <c r="G349" s="19">
        <v>44</v>
      </c>
      <c r="H349" s="19">
        <f t="shared" si="11"/>
        <v>78.599999999999994</v>
      </c>
    </row>
    <row r="350" spans="1:8" ht="19.5" customHeight="1">
      <c r="A350" s="19" t="s">
        <v>569</v>
      </c>
      <c r="B350" s="19"/>
      <c r="C350" s="19"/>
      <c r="D350" s="19" t="str">
        <f t="shared" si="10"/>
        <v/>
      </c>
      <c r="E350" s="19" t="s">
        <v>568</v>
      </c>
      <c r="F350" s="19">
        <v>2499</v>
      </c>
      <c r="G350" s="19">
        <v>2440</v>
      </c>
      <c r="H350" s="19">
        <f t="shared" si="11"/>
        <v>97.6</v>
      </c>
    </row>
    <row r="351" spans="1:8" ht="19.5" customHeight="1">
      <c r="A351" s="19" t="s">
        <v>567</v>
      </c>
      <c r="B351" s="19"/>
      <c r="C351" s="19"/>
      <c r="D351" s="19" t="str">
        <f t="shared" si="10"/>
        <v/>
      </c>
      <c r="E351" s="19" t="s">
        <v>566</v>
      </c>
      <c r="F351" s="19">
        <v>3502</v>
      </c>
      <c r="G351" s="19">
        <v>3032</v>
      </c>
      <c r="H351" s="19">
        <f t="shared" si="11"/>
        <v>86.6</v>
      </c>
    </row>
    <row r="352" spans="1:8" ht="19.5" customHeight="1">
      <c r="A352" s="19" t="s">
        <v>565</v>
      </c>
      <c r="B352" s="19"/>
      <c r="C352" s="19"/>
      <c r="D352" s="19" t="str">
        <f t="shared" si="10"/>
        <v/>
      </c>
      <c r="E352" s="19" t="s">
        <v>564</v>
      </c>
      <c r="F352" s="19">
        <v>410</v>
      </c>
      <c r="G352" s="19">
        <v>888</v>
      </c>
      <c r="H352" s="19">
        <f t="shared" si="11"/>
        <v>216.6</v>
      </c>
    </row>
    <row r="353" spans="1:8" ht="19.5" customHeight="1">
      <c r="A353" s="19" t="s">
        <v>563</v>
      </c>
      <c r="B353" s="19"/>
      <c r="C353" s="19"/>
      <c r="D353" s="19" t="str">
        <f t="shared" si="10"/>
        <v/>
      </c>
      <c r="E353" s="19" t="s">
        <v>562</v>
      </c>
      <c r="F353" s="19"/>
      <c r="G353" s="19"/>
      <c r="H353" s="19" t="str">
        <f t="shared" si="11"/>
        <v/>
      </c>
    </row>
    <row r="354" spans="1:8" ht="19.5" customHeight="1">
      <c r="A354" s="19" t="s">
        <v>561</v>
      </c>
      <c r="B354" s="19"/>
      <c r="C354" s="19"/>
      <c r="D354" s="19" t="str">
        <f t="shared" si="10"/>
        <v/>
      </c>
      <c r="E354" s="19" t="s">
        <v>560</v>
      </c>
      <c r="F354" s="19"/>
      <c r="G354" s="19"/>
      <c r="H354" s="19" t="str">
        <f t="shared" si="11"/>
        <v/>
      </c>
    </row>
    <row r="355" spans="1:8" s="25" customFormat="1" ht="19.5" customHeight="1">
      <c r="A355" s="26" t="s">
        <v>559</v>
      </c>
      <c r="B355" s="26"/>
      <c r="C355" s="26"/>
      <c r="D355" s="26" t="str">
        <f t="shared" si="10"/>
        <v/>
      </c>
      <c r="E355" s="26" t="s">
        <v>558</v>
      </c>
      <c r="F355" s="26">
        <f>SUM(B356:B357)</f>
        <v>40</v>
      </c>
      <c r="G355" s="26">
        <f>SUM(C356:C357)</f>
        <v>0</v>
      </c>
      <c r="H355" s="26">
        <f t="shared" si="11"/>
        <v>0</v>
      </c>
    </row>
    <row r="356" spans="1:8" ht="19.5" customHeight="1">
      <c r="A356" s="19" t="s">
        <v>557</v>
      </c>
      <c r="B356" s="19">
        <v>40</v>
      </c>
      <c r="C356" s="19"/>
      <c r="D356" s="19">
        <f t="shared" si="10"/>
        <v>0</v>
      </c>
      <c r="E356" s="19" t="s">
        <v>556</v>
      </c>
      <c r="F356" s="19">
        <v>368</v>
      </c>
      <c r="G356" s="19">
        <v>200</v>
      </c>
      <c r="H356" s="19">
        <f t="shared" si="11"/>
        <v>54.3</v>
      </c>
    </row>
    <row r="357" spans="1:8" ht="19.5" customHeight="1">
      <c r="A357" s="19" t="s">
        <v>555</v>
      </c>
      <c r="B357" s="19"/>
      <c r="C357" s="19"/>
      <c r="D357" s="19" t="str">
        <f t="shared" si="10"/>
        <v/>
      </c>
      <c r="E357" s="19" t="s">
        <v>554</v>
      </c>
      <c r="F357" s="19">
        <f>SUM(F358:F360)</f>
        <v>0</v>
      </c>
      <c r="G357" s="19">
        <f>SUM(G358:G360)</f>
        <v>0</v>
      </c>
      <c r="H357" s="19" t="str">
        <f t="shared" si="11"/>
        <v/>
      </c>
    </row>
    <row r="358" spans="1:8" ht="19.5" customHeight="1">
      <c r="A358" s="19" t="s">
        <v>553</v>
      </c>
      <c r="B358" s="19">
        <f>SUM(B359:B361)</f>
        <v>1493</v>
      </c>
      <c r="C358" s="19">
        <f>SUM(C359:C361)</f>
        <v>1582</v>
      </c>
      <c r="D358" s="19">
        <f t="shared" si="10"/>
        <v>106</v>
      </c>
      <c r="E358" s="19" t="s">
        <v>552</v>
      </c>
      <c r="F358" s="19"/>
      <c r="G358" s="19"/>
      <c r="H358" s="19" t="str">
        <f t="shared" si="11"/>
        <v/>
      </c>
    </row>
    <row r="359" spans="1:8" ht="19.5" customHeight="1">
      <c r="A359" s="19" t="s">
        <v>551</v>
      </c>
      <c r="B359" s="19">
        <v>82</v>
      </c>
      <c r="C359" s="19">
        <v>78</v>
      </c>
      <c r="D359" s="19">
        <f t="shared" si="10"/>
        <v>95.1</v>
      </c>
      <c r="E359" s="19" t="s">
        <v>550</v>
      </c>
      <c r="F359" s="19"/>
      <c r="G359" s="19"/>
      <c r="H359" s="19" t="str">
        <f t="shared" si="11"/>
        <v/>
      </c>
    </row>
    <row r="360" spans="1:8" ht="19.5" customHeight="1">
      <c r="A360" s="19" t="s">
        <v>549</v>
      </c>
      <c r="B360" s="19">
        <v>997</v>
      </c>
      <c r="C360" s="19">
        <v>717</v>
      </c>
      <c r="D360" s="19">
        <f t="shared" si="10"/>
        <v>71.900000000000006</v>
      </c>
      <c r="E360" s="19" t="s">
        <v>548</v>
      </c>
      <c r="F360" s="19"/>
      <c r="G360" s="19"/>
      <c r="H360" s="19" t="str">
        <f t="shared" si="11"/>
        <v/>
      </c>
    </row>
    <row r="361" spans="1:8" ht="19.5" customHeight="1">
      <c r="A361" s="19" t="s">
        <v>547</v>
      </c>
      <c r="B361" s="19">
        <v>414</v>
      </c>
      <c r="C361" s="19">
        <v>787</v>
      </c>
      <c r="D361" s="19">
        <f t="shared" si="10"/>
        <v>190.1</v>
      </c>
      <c r="E361" s="19" t="s">
        <v>546</v>
      </c>
      <c r="F361" s="19">
        <f>SUM(F362:F369)</f>
        <v>96</v>
      </c>
      <c r="G361" s="19">
        <f>SUM(G362:G369)</f>
        <v>200</v>
      </c>
      <c r="H361" s="19">
        <f t="shared" si="11"/>
        <v>208.3</v>
      </c>
    </row>
    <row r="362" spans="1:8" ht="19.5" customHeight="1">
      <c r="A362" s="19" t="s">
        <v>545</v>
      </c>
      <c r="B362" s="19">
        <f>SUM(B363:B371)</f>
        <v>59</v>
      </c>
      <c r="C362" s="19">
        <f>SUM(C363:C371)</f>
        <v>149</v>
      </c>
      <c r="D362" s="19">
        <f t="shared" si="10"/>
        <v>252.5</v>
      </c>
      <c r="E362" s="19" t="s">
        <v>544</v>
      </c>
      <c r="F362" s="19">
        <v>95</v>
      </c>
      <c r="G362" s="19">
        <v>200</v>
      </c>
      <c r="H362" s="19">
        <f t="shared" si="11"/>
        <v>210.5</v>
      </c>
    </row>
    <row r="363" spans="1:8" ht="19.5" customHeight="1">
      <c r="A363" s="19" t="s">
        <v>469</v>
      </c>
      <c r="B363" s="19">
        <v>1</v>
      </c>
      <c r="C363" s="19">
        <v>65</v>
      </c>
      <c r="D363" s="19">
        <f t="shared" si="10"/>
        <v>6500</v>
      </c>
      <c r="E363" s="19" t="s">
        <v>543</v>
      </c>
      <c r="F363" s="19"/>
      <c r="G363" s="19"/>
      <c r="H363" s="19" t="str">
        <f t="shared" si="11"/>
        <v/>
      </c>
    </row>
    <row r="364" spans="1:8" ht="19.5" customHeight="1">
      <c r="A364" s="19" t="s">
        <v>467</v>
      </c>
      <c r="B364" s="19"/>
      <c r="C364" s="19">
        <v>36</v>
      </c>
      <c r="D364" s="19" t="str">
        <f t="shared" si="10"/>
        <v/>
      </c>
      <c r="E364" s="19" t="s">
        <v>542</v>
      </c>
      <c r="F364" s="19"/>
      <c r="G364" s="19"/>
      <c r="H364" s="19" t="str">
        <f t="shared" si="11"/>
        <v/>
      </c>
    </row>
    <row r="365" spans="1:8" ht="19.5" customHeight="1">
      <c r="A365" s="19" t="s">
        <v>465</v>
      </c>
      <c r="B365" s="19"/>
      <c r="C365" s="19"/>
      <c r="D365" s="19" t="str">
        <f t="shared" si="10"/>
        <v/>
      </c>
      <c r="E365" s="19" t="s">
        <v>541</v>
      </c>
      <c r="F365" s="19"/>
      <c r="G365" s="19"/>
      <c r="H365" s="19" t="str">
        <f t="shared" si="11"/>
        <v/>
      </c>
    </row>
    <row r="366" spans="1:8" ht="19.5" customHeight="1">
      <c r="A366" s="19" t="s">
        <v>540</v>
      </c>
      <c r="B366" s="19"/>
      <c r="C366" s="19"/>
      <c r="D366" s="19" t="str">
        <f t="shared" si="10"/>
        <v/>
      </c>
      <c r="E366" s="19" t="s">
        <v>539</v>
      </c>
      <c r="F366" s="19"/>
      <c r="G366" s="19"/>
      <c r="H366" s="19" t="str">
        <f t="shared" si="11"/>
        <v/>
      </c>
    </row>
    <row r="367" spans="1:8" ht="19.5" customHeight="1">
      <c r="A367" s="19" t="s">
        <v>538</v>
      </c>
      <c r="B367" s="19"/>
      <c r="C367" s="19"/>
      <c r="D367" s="19" t="str">
        <f t="shared" si="10"/>
        <v/>
      </c>
      <c r="E367" s="19" t="s">
        <v>537</v>
      </c>
      <c r="F367" s="19"/>
      <c r="G367" s="19"/>
      <c r="H367" s="19" t="str">
        <f t="shared" si="11"/>
        <v/>
      </c>
    </row>
    <row r="368" spans="1:8" ht="19.5" customHeight="1">
      <c r="A368" s="19" t="s">
        <v>536</v>
      </c>
      <c r="B368" s="19"/>
      <c r="C368" s="19"/>
      <c r="D368" s="19" t="str">
        <f t="shared" si="10"/>
        <v/>
      </c>
      <c r="E368" s="19" t="s">
        <v>535</v>
      </c>
      <c r="F368" s="19"/>
      <c r="G368" s="19"/>
      <c r="H368" s="19" t="str">
        <f t="shared" si="11"/>
        <v/>
      </c>
    </row>
    <row r="369" spans="1:8" ht="19.5" customHeight="1">
      <c r="A369" s="19" t="s">
        <v>534</v>
      </c>
      <c r="B369" s="19"/>
      <c r="C369" s="19"/>
      <c r="D369" s="19" t="str">
        <f t="shared" si="10"/>
        <v/>
      </c>
      <c r="E369" s="19" t="s">
        <v>533</v>
      </c>
      <c r="F369" s="19">
        <v>1</v>
      </c>
      <c r="G369" s="19"/>
      <c r="H369" s="19">
        <f t="shared" si="11"/>
        <v>0</v>
      </c>
    </row>
    <row r="370" spans="1:8" ht="19.5" customHeight="1">
      <c r="A370" s="19" t="s">
        <v>495</v>
      </c>
      <c r="B370" s="19"/>
      <c r="C370" s="19"/>
      <c r="D370" s="19" t="str">
        <f t="shared" si="10"/>
        <v/>
      </c>
      <c r="E370" s="19" t="s">
        <v>532</v>
      </c>
      <c r="F370" s="19">
        <f>SUM(F371:F375)</f>
        <v>2</v>
      </c>
      <c r="G370" s="19">
        <f>SUM(G371:G375)</f>
        <v>0</v>
      </c>
      <c r="H370" s="19">
        <f t="shared" si="11"/>
        <v>0</v>
      </c>
    </row>
    <row r="371" spans="1:8" ht="19.5" customHeight="1">
      <c r="A371" s="19" t="s">
        <v>531</v>
      </c>
      <c r="B371" s="19">
        <v>58</v>
      </c>
      <c r="C371" s="19">
        <v>48</v>
      </c>
      <c r="D371" s="19">
        <f t="shared" si="10"/>
        <v>82.8</v>
      </c>
      <c r="E371" s="19" t="s">
        <v>530</v>
      </c>
      <c r="F371" s="19">
        <v>2</v>
      </c>
      <c r="G371" s="19"/>
      <c r="H371" s="19">
        <f t="shared" si="11"/>
        <v>0</v>
      </c>
    </row>
    <row r="372" spans="1:8" ht="19.5" customHeight="1">
      <c r="A372" s="19" t="s">
        <v>529</v>
      </c>
      <c r="B372" s="19">
        <f>B373</f>
        <v>0</v>
      </c>
      <c r="C372" s="19">
        <f>C373</f>
        <v>1</v>
      </c>
      <c r="D372" s="19" t="str">
        <f t="shared" si="10"/>
        <v/>
      </c>
      <c r="E372" s="19" t="s">
        <v>528</v>
      </c>
      <c r="F372" s="19"/>
      <c r="G372" s="19"/>
      <c r="H372" s="19" t="str">
        <f t="shared" si="11"/>
        <v/>
      </c>
    </row>
    <row r="373" spans="1:8" ht="19.5" customHeight="1">
      <c r="A373" s="19" t="s">
        <v>527</v>
      </c>
      <c r="B373" s="19"/>
      <c r="C373" s="19">
        <v>1</v>
      </c>
      <c r="D373" s="19" t="str">
        <f t="shared" si="10"/>
        <v/>
      </c>
      <c r="E373" s="19" t="s">
        <v>526</v>
      </c>
      <c r="F373" s="19"/>
      <c r="G373" s="19"/>
      <c r="H373" s="19" t="str">
        <f t="shared" si="11"/>
        <v/>
      </c>
    </row>
    <row r="374" spans="1:8" ht="19.5" customHeight="1">
      <c r="A374" s="19" t="s">
        <v>525</v>
      </c>
      <c r="B374" s="19">
        <f>SUM(B375,F357,F361,F370,F376,F382,B388,B391,B394,B395,B396,B402,B403,B404,F392)</f>
        <v>909</v>
      </c>
      <c r="C374" s="19">
        <f>SUM(C375,G357,G361,G370,G376,G382,C388,C391,C394,C395,C396,C402,C403,C404,G392)</f>
        <v>975</v>
      </c>
      <c r="D374" s="19">
        <f t="shared" si="10"/>
        <v>107.3</v>
      </c>
      <c r="E374" s="19" t="s">
        <v>524</v>
      </c>
      <c r="F374" s="19"/>
      <c r="G374" s="19"/>
      <c r="H374" s="19" t="str">
        <f t="shared" si="11"/>
        <v/>
      </c>
    </row>
    <row r="375" spans="1:8" ht="19.5" customHeight="1">
      <c r="A375" s="19" t="s">
        <v>523</v>
      </c>
      <c r="B375" s="19">
        <f>SUM(B376:B382)+F356</f>
        <v>811</v>
      </c>
      <c r="C375" s="19">
        <f>SUM(C376:C382)+G356</f>
        <v>775</v>
      </c>
      <c r="D375" s="19">
        <f t="shared" si="10"/>
        <v>95.6</v>
      </c>
      <c r="E375" s="19" t="s">
        <v>522</v>
      </c>
      <c r="F375" s="19"/>
      <c r="G375" s="19"/>
      <c r="H375" s="19" t="str">
        <f t="shared" si="11"/>
        <v/>
      </c>
    </row>
    <row r="376" spans="1:8" ht="19.5" customHeight="1">
      <c r="A376" s="19" t="s">
        <v>469</v>
      </c>
      <c r="B376" s="19">
        <v>349</v>
      </c>
      <c r="C376" s="19">
        <v>114</v>
      </c>
      <c r="D376" s="19">
        <f t="shared" si="10"/>
        <v>32.700000000000003</v>
      </c>
      <c r="E376" s="19" t="s">
        <v>521</v>
      </c>
      <c r="F376" s="19">
        <f>SUM(F377:F381)</f>
        <v>0</v>
      </c>
      <c r="G376" s="19">
        <f>SUM(G377:G381)</f>
        <v>0</v>
      </c>
      <c r="H376" s="19" t="str">
        <f t="shared" si="11"/>
        <v/>
      </c>
    </row>
    <row r="377" spans="1:8" ht="19.5" customHeight="1">
      <c r="A377" s="19" t="s">
        <v>467</v>
      </c>
      <c r="B377" s="19">
        <v>94</v>
      </c>
      <c r="C377" s="19">
        <v>461</v>
      </c>
      <c r="D377" s="19">
        <f t="shared" si="10"/>
        <v>490.4</v>
      </c>
      <c r="E377" s="19" t="s">
        <v>520</v>
      </c>
      <c r="F377" s="19"/>
      <c r="G377" s="19"/>
      <c r="H377" s="19" t="str">
        <f t="shared" si="11"/>
        <v/>
      </c>
    </row>
    <row r="378" spans="1:8" ht="19.5" customHeight="1">
      <c r="A378" s="19" t="s">
        <v>465</v>
      </c>
      <c r="B378" s="19"/>
      <c r="C378" s="19"/>
      <c r="D378" s="19" t="str">
        <f t="shared" si="10"/>
        <v/>
      </c>
      <c r="E378" s="19" t="s">
        <v>519</v>
      </c>
      <c r="F378" s="19"/>
      <c r="G378" s="19"/>
      <c r="H378" s="19" t="str">
        <f t="shared" si="11"/>
        <v/>
      </c>
    </row>
    <row r="379" spans="1:8" ht="19.5" customHeight="1">
      <c r="A379" s="19" t="s">
        <v>518</v>
      </c>
      <c r="B379" s="19"/>
      <c r="C379" s="19"/>
      <c r="D379" s="19" t="str">
        <f t="shared" si="10"/>
        <v/>
      </c>
      <c r="E379" s="19" t="s">
        <v>517</v>
      </c>
      <c r="F379" s="19"/>
      <c r="G379" s="19"/>
      <c r="H379" s="19" t="str">
        <f t="shared" si="11"/>
        <v/>
      </c>
    </row>
    <row r="380" spans="1:8" ht="19.5" customHeight="1">
      <c r="A380" s="19" t="s">
        <v>516</v>
      </c>
      <c r="B380" s="19"/>
      <c r="C380" s="19"/>
      <c r="D380" s="19" t="str">
        <f t="shared" si="10"/>
        <v/>
      </c>
      <c r="E380" s="19" t="s">
        <v>515</v>
      </c>
      <c r="F380" s="19"/>
      <c r="G380" s="19"/>
      <c r="H380" s="19" t="str">
        <f t="shared" si="11"/>
        <v/>
      </c>
    </row>
    <row r="381" spans="1:8" ht="19.5" customHeight="1">
      <c r="A381" s="19" t="s">
        <v>514</v>
      </c>
      <c r="B381" s="19"/>
      <c r="C381" s="19"/>
      <c r="D381" s="19" t="str">
        <f t="shared" si="10"/>
        <v/>
      </c>
      <c r="E381" s="19" t="s">
        <v>513</v>
      </c>
      <c r="F381" s="19"/>
      <c r="G381" s="19"/>
      <c r="H381" s="19" t="str">
        <f t="shared" si="11"/>
        <v/>
      </c>
    </row>
    <row r="382" spans="1:8" s="25" customFormat="1" ht="19.5" customHeight="1">
      <c r="A382" s="26" t="s">
        <v>512</v>
      </c>
      <c r="B382" s="26"/>
      <c r="C382" s="26"/>
      <c r="D382" s="26" t="str">
        <f t="shared" si="10"/>
        <v/>
      </c>
      <c r="E382" s="26" t="s">
        <v>511</v>
      </c>
      <c r="F382" s="26">
        <f>SUM(B383:B387)</f>
        <v>0</v>
      </c>
      <c r="G382" s="26">
        <f>SUM(C383:C387)</f>
        <v>0</v>
      </c>
      <c r="H382" s="26" t="str">
        <f t="shared" si="11"/>
        <v/>
      </c>
    </row>
    <row r="383" spans="1:8" ht="19.5" customHeight="1">
      <c r="A383" s="19" t="s">
        <v>510</v>
      </c>
      <c r="B383" s="19"/>
      <c r="C383" s="19"/>
      <c r="D383" s="19" t="str">
        <f t="shared" si="10"/>
        <v/>
      </c>
      <c r="E383" s="19" t="s">
        <v>509</v>
      </c>
      <c r="F383" s="19"/>
      <c r="G383" s="19"/>
      <c r="H383" s="19" t="str">
        <f t="shared" si="11"/>
        <v/>
      </c>
    </row>
    <row r="384" spans="1:8" ht="19.5" customHeight="1">
      <c r="A384" s="19" t="s">
        <v>508</v>
      </c>
      <c r="B384" s="19"/>
      <c r="C384" s="19"/>
      <c r="D384" s="19" t="str">
        <f t="shared" si="10"/>
        <v/>
      </c>
      <c r="E384" s="19" t="s">
        <v>507</v>
      </c>
      <c r="F384" s="19"/>
      <c r="G384" s="19"/>
      <c r="H384" s="19" t="str">
        <f t="shared" si="11"/>
        <v/>
      </c>
    </row>
    <row r="385" spans="1:8" ht="19.5" customHeight="1">
      <c r="A385" s="19" t="s">
        <v>506</v>
      </c>
      <c r="B385" s="19"/>
      <c r="C385" s="19"/>
      <c r="D385" s="19" t="str">
        <f t="shared" si="10"/>
        <v/>
      </c>
      <c r="E385" s="19" t="s">
        <v>505</v>
      </c>
      <c r="F385" s="19"/>
      <c r="G385" s="19"/>
      <c r="H385" s="19" t="str">
        <f t="shared" si="11"/>
        <v/>
      </c>
    </row>
    <row r="386" spans="1:8" ht="19.5" customHeight="1">
      <c r="A386" s="19" t="s">
        <v>504</v>
      </c>
      <c r="B386" s="19"/>
      <c r="C386" s="19"/>
      <c r="D386" s="19" t="str">
        <f t="shared" si="10"/>
        <v/>
      </c>
      <c r="E386" s="19" t="s">
        <v>503</v>
      </c>
      <c r="F386" s="19"/>
      <c r="G386" s="19"/>
      <c r="H386" s="19" t="str">
        <f t="shared" si="11"/>
        <v/>
      </c>
    </row>
    <row r="387" spans="1:8" ht="19.5" customHeight="1">
      <c r="A387" s="19" t="s">
        <v>502</v>
      </c>
      <c r="B387" s="19"/>
      <c r="C387" s="19"/>
      <c r="D387" s="19" t="str">
        <f t="shared" si="10"/>
        <v/>
      </c>
      <c r="E387" s="19" t="s">
        <v>501</v>
      </c>
      <c r="F387" s="19"/>
      <c r="G387" s="19"/>
      <c r="H387" s="19" t="str">
        <f t="shared" si="11"/>
        <v/>
      </c>
    </row>
    <row r="388" spans="1:8" ht="19.5" customHeight="1">
      <c r="A388" s="19" t="s">
        <v>500</v>
      </c>
      <c r="B388" s="19">
        <f>SUM(B389:B390)</f>
        <v>0</v>
      </c>
      <c r="C388" s="19">
        <f>SUM(C389:C390)</f>
        <v>0</v>
      </c>
      <c r="D388" s="19" t="str">
        <f t="shared" si="10"/>
        <v/>
      </c>
      <c r="E388" s="19" t="s">
        <v>499</v>
      </c>
      <c r="F388" s="19"/>
      <c r="G388" s="19"/>
      <c r="H388" s="19" t="str">
        <f t="shared" si="11"/>
        <v/>
      </c>
    </row>
    <row r="389" spans="1:8" ht="19.5" customHeight="1">
      <c r="A389" s="19" t="s">
        <v>498</v>
      </c>
      <c r="B389" s="19"/>
      <c r="C389" s="19"/>
      <c r="D389" s="19" t="str">
        <f t="shared" ref="D389:D452" si="12">IF(B389=0,"",ROUND(C389/B389*100,1))</f>
        <v/>
      </c>
      <c r="E389" s="19" t="s">
        <v>497</v>
      </c>
      <c r="F389" s="19"/>
      <c r="G389" s="19"/>
      <c r="H389" s="19" t="str">
        <f t="shared" ref="H389:H452" si="13">IF(F389=0,"",ROUND(G389/F389*100,1))</f>
        <v/>
      </c>
    </row>
    <row r="390" spans="1:8" ht="19.5" customHeight="1">
      <c r="A390" s="19" t="s">
        <v>496</v>
      </c>
      <c r="B390" s="19"/>
      <c r="C390" s="19"/>
      <c r="D390" s="19" t="str">
        <f t="shared" si="12"/>
        <v/>
      </c>
      <c r="E390" s="19" t="s">
        <v>495</v>
      </c>
      <c r="F390" s="19"/>
      <c r="G390" s="19"/>
      <c r="H390" s="19" t="str">
        <f t="shared" si="13"/>
        <v/>
      </c>
    </row>
    <row r="391" spans="1:8" ht="19.5" customHeight="1">
      <c r="A391" s="19" t="s">
        <v>494</v>
      </c>
      <c r="B391" s="19">
        <f>SUM(B392:B393)</f>
        <v>0</v>
      </c>
      <c r="C391" s="19">
        <f>SUM(C392:C393)</f>
        <v>0</v>
      </c>
      <c r="D391" s="19" t="str">
        <f t="shared" si="12"/>
        <v/>
      </c>
      <c r="E391" s="19" t="s">
        <v>493</v>
      </c>
      <c r="F391" s="19"/>
      <c r="G391" s="19"/>
      <c r="H391" s="19" t="str">
        <f t="shared" si="13"/>
        <v/>
      </c>
    </row>
    <row r="392" spans="1:8" ht="19.5" customHeight="1">
      <c r="A392" s="19" t="s">
        <v>492</v>
      </c>
      <c r="B392" s="19"/>
      <c r="C392" s="19"/>
      <c r="D392" s="19" t="str">
        <f t="shared" si="12"/>
        <v/>
      </c>
      <c r="E392" s="19" t="s">
        <v>491</v>
      </c>
      <c r="F392" s="19"/>
      <c r="G392" s="19"/>
      <c r="H392" s="19" t="str">
        <f t="shared" si="13"/>
        <v/>
      </c>
    </row>
    <row r="393" spans="1:8" ht="19.5" customHeight="1">
      <c r="A393" s="19" t="s">
        <v>490</v>
      </c>
      <c r="B393" s="19"/>
      <c r="C393" s="19"/>
      <c r="D393" s="19" t="str">
        <f t="shared" si="12"/>
        <v/>
      </c>
      <c r="E393" s="19" t="s">
        <v>489</v>
      </c>
      <c r="F393" s="19">
        <f>SUM(F394,F406,F407,B410,B411,B412)</f>
        <v>7210</v>
      </c>
      <c r="G393" s="19">
        <f>SUM(G394,G406,G407,C410,C411,C412)</f>
        <v>4834</v>
      </c>
      <c r="H393" s="19">
        <f t="shared" si="13"/>
        <v>67</v>
      </c>
    </row>
    <row r="394" spans="1:8" ht="19.5" customHeight="1">
      <c r="A394" s="19" t="s">
        <v>488</v>
      </c>
      <c r="B394" s="19"/>
      <c r="C394" s="19"/>
      <c r="D394" s="19" t="str">
        <f t="shared" si="12"/>
        <v/>
      </c>
      <c r="E394" s="19" t="s">
        <v>487</v>
      </c>
      <c r="F394" s="19">
        <f>SUM(F395:F405)</f>
        <v>5990</v>
      </c>
      <c r="G394" s="19">
        <f>SUM(G395:G405)</f>
        <v>4795</v>
      </c>
      <c r="H394" s="19">
        <f t="shared" si="13"/>
        <v>80.099999999999994</v>
      </c>
    </row>
    <row r="395" spans="1:8" ht="19.5" customHeight="1">
      <c r="A395" s="19" t="s">
        <v>486</v>
      </c>
      <c r="B395" s="19"/>
      <c r="C395" s="19"/>
      <c r="D395" s="19" t="str">
        <f t="shared" si="12"/>
        <v/>
      </c>
      <c r="E395" s="19" t="s">
        <v>80</v>
      </c>
      <c r="F395" s="19">
        <v>4896</v>
      </c>
      <c r="G395" s="19">
        <v>3492</v>
      </c>
      <c r="H395" s="19">
        <f t="shared" si="13"/>
        <v>71.3</v>
      </c>
    </row>
    <row r="396" spans="1:8" ht="19.5" customHeight="1">
      <c r="A396" s="19" t="s">
        <v>485</v>
      </c>
      <c r="B396" s="19">
        <f>SUM(B397:B401)</f>
        <v>0</v>
      </c>
      <c r="C396" s="19">
        <f>SUM(C397:C401)</f>
        <v>0</v>
      </c>
      <c r="D396" s="19" t="str">
        <f t="shared" si="12"/>
        <v/>
      </c>
      <c r="E396" s="19" t="s">
        <v>78</v>
      </c>
      <c r="F396" s="19">
        <v>618</v>
      </c>
      <c r="G396" s="19">
        <v>840</v>
      </c>
      <c r="H396" s="19">
        <f t="shared" si="13"/>
        <v>135.9</v>
      </c>
    </row>
    <row r="397" spans="1:8" ht="19.5" customHeight="1">
      <c r="A397" s="19" t="s">
        <v>484</v>
      </c>
      <c r="B397" s="19"/>
      <c r="C397" s="19"/>
      <c r="D397" s="19" t="str">
        <f t="shared" si="12"/>
        <v/>
      </c>
      <c r="E397" s="19" t="s">
        <v>76</v>
      </c>
      <c r="F397" s="19"/>
      <c r="G397" s="19"/>
      <c r="H397" s="19" t="str">
        <f t="shared" si="13"/>
        <v/>
      </c>
    </row>
    <row r="398" spans="1:8" ht="19.5" customHeight="1">
      <c r="A398" s="19" t="s">
        <v>483</v>
      </c>
      <c r="B398" s="19"/>
      <c r="C398" s="19"/>
      <c r="D398" s="19" t="str">
        <f t="shared" si="12"/>
        <v/>
      </c>
      <c r="E398" s="19" t="s">
        <v>482</v>
      </c>
      <c r="F398" s="19">
        <v>476</v>
      </c>
      <c r="G398" s="19">
        <v>463</v>
      </c>
      <c r="H398" s="19">
        <f t="shared" si="13"/>
        <v>97.3</v>
      </c>
    </row>
    <row r="399" spans="1:8" ht="19.5" customHeight="1">
      <c r="A399" s="19" t="s">
        <v>481</v>
      </c>
      <c r="B399" s="19"/>
      <c r="C399" s="19"/>
      <c r="D399" s="19" t="str">
        <f t="shared" si="12"/>
        <v/>
      </c>
      <c r="E399" s="19" t="s">
        <v>480</v>
      </c>
      <c r="F399" s="19"/>
      <c r="G399" s="19"/>
      <c r="H399" s="19" t="str">
        <f t="shared" si="13"/>
        <v/>
      </c>
    </row>
    <row r="400" spans="1:8" ht="19.5" customHeight="1">
      <c r="A400" s="19" t="s">
        <v>479</v>
      </c>
      <c r="B400" s="19"/>
      <c r="C400" s="19"/>
      <c r="D400" s="19" t="str">
        <f t="shared" si="12"/>
        <v/>
      </c>
      <c r="E400" s="19" t="s">
        <v>478</v>
      </c>
      <c r="F400" s="19"/>
      <c r="G400" s="19"/>
      <c r="H400" s="19" t="str">
        <f t="shared" si="13"/>
        <v/>
      </c>
    </row>
    <row r="401" spans="1:8" ht="19.5" customHeight="1">
      <c r="A401" s="19" t="s">
        <v>477</v>
      </c>
      <c r="B401" s="19"/>
      <c r="C401" s="19"/>
      <c r="D401" s="19" t="str">
        <f t="shared" si="12"/>
        <v/>
      </c>
      <c r="E401" s="19" t="s">
        <v>476</v>
      </c>
      <c r="F401" s="19"/>
      <c r="G401" s="19"/>
      <c r="H401" s="19" t="str">
        <f t="shared" si="13"/>
        <v/>
      </c>
    </row>
    <row r="402" spans="1:8" ht="19.5" customHeight="1">
      <c r="A402" s="19" t="s">
        <v>475</v>
      </c>
      <c r="B402" s="19"/>
      <c r="C402" s="19"/>
      <c r="D402" s="19" t="str">
        <f t="shared" si="12"/>
        <v/>
      </c>
      <c r="E402" s="19" t="s">
        <v>474</v>
      </c>
      <c r="F402" s="19"/>
      <c r="G402" s="19"/>
      <c r="H402" s="19" t="str">
        <f t="shared" si="13"/>
        <v/>
      </c>
    </row>
    <row r="403" spans="1:8" ht="19.5" customHeight="1">
      <c r="A403" s="19" t="s">
        <v>473</v>
      </c>
      <c r="B403" s="19"/>
      <c r="C403" s="19"/>
      <c r="D403" s="19" t="str">
        <f t="shared" si="12"/>
        <v/>
      </c>
      <c r="E403" s="19" t="s">
        <v>472</v>
      </c>
      <c r="F403" s="19"/>
      <c r="G403" s="19"/>
      <c r="H403" s="19" t="str">
        <f t="shared" si="13"/>
        <v/>
      </c>
    </row>
    <row r="404" spans="1:8" ht="19.5" customHeight="1">
      <c r="A404" s="19" t="s">
        <v>471</v>
      </c>
      <c r="B404" s="19">
        <f>SUM(B405:B409)+SUM(F383:F391)</f>
        <v>0</v>
      </c>
      <c r="C404" s="19">
        <f>SUM(C405:C409)+SUM(G383:G391)</f>
        <v>0</v>
      </c>
      <c r="D404" s="19" t="str">
        <f t="shared" si="12"/>
        <v/>
      </c>
      <c r="E404" s="19" t="s">
        <v>470</v>
      </c>
      <c r="F404" s="19"/>
      <c r="G404" s="19"/>
      <c r="H404" s="19" t="str">
        <f t="shared" si="13"/>
        <v/>
      </c>
    </row>
    <row r="405" spans="1:8" ht="19.5" customHeight="1">
      <c r="A405" s="19" t="s">
        <v>469</v>
      </c>
      <c r="B405" s="19"/>
      <c r="C405" s="19"/>
      <c r="D405" s="19" t="str">
        <f t="shared" si="12"/>
        <v/>
      </c>
      <c r="E405" s="19" t="s">
        <v>468</v>
      </c>
      <c r="F405" s="19"/>
      <c r="G405" s="19"/>
      <c r="H405" s="19" t="str">
        <f t="shared" si="13"/>
        <v/>
      </c>
    </row>
    <row r="406" spans="1:8" ht="19.5" customHeight="1">
      <c r="A406" s="19" t="s">
        <v>467</v>
      </c>
      <c r="B406" s="19"/>
      <c r="C406" s="19"/>
      <c r="D406" s="19" t="str">
        <f t="shared" si="12"/>
        <v/>
      </c>
      <c r="E406" s="19" t="s">
        <v>466</v>
      </c>
      <c r="F406" s="19">
        <v>163</v>
      </c>
      <c r="G406" s="19">
        <v>10</v>
      </c>
      <c r="H406" s="19">
        <f t="shared" si="13"/>
        <v>6.1</v>
      </c>
    </row>
    <row r="407" spans="1:8" ht="19.5" customHeight="1">
      <c r="A407" s="19" t="s">
        <v>465</v>
      </c>
      <c r="B407" s="19"/>
      <c r="C407" s="19"/>
      <c r="D407" s="19" t="str">
        <f t="shared" si="12"/>
        <v/>
      </c>
      <c r="E407" s="19" t="s">
        <v>464</v>
      </c>
      <c r="F407" s="19">
        <f>SUM(F408:F409)</f>
        <v>328</v>
      </c>
      <c r="G407" s="19">
        <f>SUM(G408:G409)</f>
        <v>0</v>
      </c>
      <c r="H407" s="19">
        <f t="shared" si="13"/>
        <v>0</v>
      </c>
    </row>
    <row r="408" spans="1:8" ht="19.5" customHeight="1">
      <c r="A408" s="19" t="s">
        <v>463</v>
      </c>
      <c r="B408" s="19"/>
      <c r="C408" s="19"/>
      <c r="D408" s="19" t="str">
        <f t="shared" si="12"/>
        <v/>
      </c>
      <c r="E408" s="19" t="s">
        <v>462</v>
      </c>
      <c r="F408" s="19"/>
      <c r="G408" s="19"/>
      <c r="H408" s="19" t="str">
        <f t="shared" si="13"/>
        <v/>
      </c>
    </row>
    <row r="409" spans="1:8" s="25" customFormat="1" ht="19.5" customHeight="1">
      <c r="A409" s="26" t="s">
        <v>461</v>
      </c>
      <c r="B409" s="26"/>
      <c r="C409" s="26"/>
      <c r="D409" s="26" t="str">
        <f t="shared" si="12"/>
        <v/>
      </c>
      <c r="E409" s="26" t="s">
        <v>460</v>
      </c>
      <c r="F409" s="26">
        <v>328</v>
      </c>
      <c r="G409" s="26"/>
      <c r="H409" s="26">
        <f t="shared" si="13"/>
        <v>0</v>
      </c>
    </row>
    <row r="410" spans="1:8" ht="19.5" customHeight="1">
      <c r="A410" s="19" t="s">
        <v>459</v>
      </c>
      <c r="B410" s="19"/>
      <c r="C410" s="19">
        <v>29</v>
      </c>
      <c r="D410" s="19" t="str">
        <f t="shared" si="12"/>
        <v/>
      </c>
      <c r="E410" s="19" t="s">
        <v>458</v>
      </c>
      <c r="F410" s="19"/>
      <c r="G410" s="19"/>
      <c r="H410" s="19" t="str">
        <f t="shared" si="13"/>
        <v/>
      </c>
    </row>
    <row r="411" spans="1:8" ht="19.5" customHeight="1">
      <c r="A411" s="19" t="s">
        <v>457</v>
      </c>
      <c r="B411" s="19"/>
      <c r="C411" s="19"/>
      <c r="D411" s="19" t="str">
        <f t="shared" si="12"/>
        <v/>
      </c>
      <c r="E411" s="19" t="s">
        <v>456</v>
      </c>
      <c r="F411" s="19">
        <v>40</v>
      </c>
      <c r="G411" s="19">
        <v>29</v>
      </c>
      <c r="H411" s="19">
        <f t="shared" si="13"/>
        <v>72.5</v>
      </c>
    </row>
    <row r="412" spans="1:8" ht="19.5" customHeight="1">
      <c r="A412" s="19" t="s">
        <v>455</v>
      </c>
      <c r="B412" s="19">
        <v>729</v>
      </c>
      <c r="C412" s="19"/>
      <c r="D412" s="19">
        <f t="shared" si="12"/>
        <v>0</v>
      </c>
      <c r="E412" s="19" t="s">
        <v>454</v>
      </c>
      <c r="F412" s="19"/>
      <c r="G412" s="19"/>
      <c r="H412" s="19" t="str">
        <f t="shared" si="13"/>
        <v/>
      </c>
    </row>
    <row r="413" spans="1:8" ht="19.5" customHeight="1">
      <c r="A413" s="19" t="s">
        <v>453</v>
      </c>
      <c r="B413" s="19">
        <f>SUM(B414,F414,B442,F443,F454,B465,B471,B478,B485,B489)</f>
        <v>1592</v>
      </c>
      <c r="C413" s="19">
        <f>SUM(C414,G414,C442,G443,G454,C465,C471,C478,C485,C489)</f>
        <v>2807</v>
      </c>
      <c r="D413" s="19">
        <f t="shared" si="12"/>
        <v>176.3</v>
      </c>
      <c r="E413" s="19" t="s">
        <v>452</v>
      </c>
      <c r="F413" s="19">
        <v>34</v>
      </c>
      <c r="G413" s="19"/>
      <c r="H413" s="19">
        <f t="shared" si="13"/>
        <v>0</v>
      </c>
    </row>
    <row r="414" spans="1:8" ht="19.5" customHeight="1">
      <c r="A414" s="19" t="s">
        <v>191</v>
      </c>
      <c r="B414" s="19">
        <f>SUM(B415:B436)+SUM(F410:F413)</f>
        <v>988</v>
      </c>
      <c r="C414" s="19">
        <f>SUM(C415:C436)+SUM(G410:G413)</f>
        <v>913</v>
      </c>
      <c r="D414" s="19">
        <f t="shared" si="12"/>
        <v>92.4</v>
      </c>
      <c r="E414" s="19" t="s">
        <v>451</v>
      </c>
      <c r="F414" s="19">
        <f>SUM(F415:F436)+SUM(B437:B441)</f>
        <v>30</v>
      </c>
      <c r="G414" s="19">
        <f>SUM(G415:G436)+SUM(C437:C441)</f>
        <v>405</v>
      </c>
      <c r="H414" s="19">
        <f t="shared" si="13"/>
        <v>1350</v>
      </c>
    </row>
    <row r="415" spans="1:8" ht="19.5" customHeight="1">
      <c r="A415" s="19" t="s">
        <v>80</v>
      </c>
      <c r="B415" s="19">
        <v>151</v>
      </c>
      <c r="C415" s="19">
        <v>187</v>
      </c>
      <c r="D415" s="19">
        <f t="shared" si="12"/>
        <v>123.8</v>
      </c>
      <c r="E415" s="19" t="s">
        <v>80</v>
      </c>
      <c r="F415" s="19"/>
      <c r="G415" s="19">
        <v>1</v>
      </c>
      <c r="H415" s="19" t="str">
        <f t="shared" si="13"/>
        <v/>
      </c>
    </row>
    <row r="416" spans="1:8" ht="19.5" customHeight="1">
      <c r="A416" s="19" t="s">
        <v>78</v>
      </c>
      <c r="B416" s="19"/>
      <c r="C416" s="19"/>
      <c r="D416" s="19" t="str">
        <f t="shared" si="12"/>
        <v/>
      </c>
      <c r="E416" s="19" t="s">
        <v>78</v>
      </c>
      <c r="F416" s="19">
        <v>1</v>
      </c>
      <c r="G416" s="19"/>
      <c r="H416" s="19">
        <f t="shared" si="13"/>
        <v>0</v>
      </c>
    </row>
    <row r="417" spans="1:8" ht="19.5" customHeight="1">
      <c r="A417" s="19" t="s">
        <v>76</v>
      </c>
      <c r="B417" s="19"/>
      <c r="C417" s="19"/>
      <c r="D417" s="19" t="str">
        <f t="shared" si="12"/>
        <v/>
      </c>
      <c r="E417" s="19" t="s">
        <v>76</v>
      </c>
      <c r="F417" s="19"/>
      <c r="G417" s="19"/>
      <c r="H417" s="19" t="str">
        <f t="shared" si="13"/>
        <v/>
      </c>
    </row>
    <row r="418" spans="1:8" ht="19.5" customHeight="1">
      <c r="A418" s="19" t="s">
        <v>86</v>
      </c>
      <c r="B418" s="19"/>
      <c r="C418" s="19"/>
      <c r="D418" s="19" t="str">
        <f t="shared" si="12"/>
        <v/>
      </c>
      <c r="E418" s="19" t="s">
        <v>450</v>
      </c>
      <c r="F418" s="19"/>
      <c r="G418" s="19"/>
      <c r="H418" s="19" t="str">
        <f t="shared" si="13"/>
        <v/>
      </c>
    </row>
    <row r="419" spans="1:8" ht="19.5" customHeight="1">
      <c r="A419" s="19" t="s">
        <v>449</v>
      </c>
      <c r="B419" s="19"/>
      <c r="C419" s="19"/>
      <c r="D419" s="19" t="str">
        <f t="shared" si="12"/>
        <v/>
      </c>
      <c r="E419" s="19" t="s">
        <v>448</v>
      </c>
      <c r="F419" s="19">
        <v>27</v>
      </c>
      <c r="G419" s="19">
        <v>404</v>
      </c>
      <c r="H419" s="19">
        <f t="shared" si="13"/>
        <v>1496.3</v>
      </c>
    </row>
    <row r="420" spans="1:8" ht="19.5" customHeight="1">
      <c r="A420" s="19" t="s">
        <v>447</v>
      </c>
      <c r="B420" s="19"/>
      <c r="C420" s="19"/>
      <c r="D420" s="19" t="str">
        <f t="shared" si="12"/>
        <v/>
      </c>
      <c r="E420" s="19" t="s">
        <v>446</v>
      </c>
      <c r="F420" s="19"/>
      <c r="G420" s="19"/>
      <c r="H420" s="19" t="str">
        <f t="shared" si="13"/>
        <v/>
      </c>
    </row>
    <row r="421" spans="1:8" ht="19.5" customHeight="1">
      <c r="A421" s="19" t="s">
        <v>445</v>
      </c>
      <c r="B421" s="19">
        <v>17</v>
      </c>
      <c r="C421" s="19">
        <v>25</v>
      </c>
      <c r="D421" s="19">
        <f t="shared" si="12"/>
        <v>147.1</v>
      </c>
      <c r="E421" s="19" t="s">
        <v>444</v>
      </c>
      <c r="F421" s="19"/>
      <c r="G421" s="19"/>
      <c r="H421" s="19" t="str">
        <f t="shared" si="13"/>
        <v/>
      </c>
    </row>
    <row r="422" spans="1:8" ht="19.5" customHeight="1">
      <c r="A422" s="19" t="s">
        <v>443</v>
      </c>
      <c r="B422" s="19"/>
      <c r="C422" s="19"/>
      <c r="D422" s="19" t="str">
        <f t="shared" si="12"/>
        <v/>
      </c>
      <c r="E422" s="19" t="s">
        <v>442</v>
      </c>
      <c r="F422" s="19"/>
      <c r="G422" s="19"/>
      <c r="H422" s="19" t="str">
        <f t="shared" si="13"/>
        <v/>
      </c>
    </row>
    <row r="423" spans="1:8" ht="19.5" customHeight="1">
      <c r="A423" s="19" t="s">
        <v>441</v>
      </c>
      <c r="B423" s="19"/>
      <c r="C423" s="19"/>
      <c r="D423" s="19" t="str">
        <f t="shared" si="12"/>
        <v/>
      </c>
      <c r="E423" s="19" t="s">
        <v>440</v>
      </c>
      <c r="F423" s="19"/>
      <c r="G423" s="19"/>
      <c r="H423" s="19" t="str">
        <f t="shared" si="13"/>
        <v/>
      </c>
    </row>
    <row r="424" spans="1:8" ht="19.5" customHeight="1">
      <c r="A424" s="19" t="s">
        <v>439</v>
      </c>
      <c r="B424" s="19"/>
      <c r="C424" s="19"/>
      <c r="D424" s="19" t="str">
        <f t="shared" si="12"/>
        <v/>
      </c>
      <c r="E424" s="19" t="s">
        <v>438</v>
      </c>
      <c r="F424" s="19"/>
      <c r="G424" s="19"/>
      <c r="H424" s="19" t="str">
        <f t="shared" si="13"/>
        <v/>
      </c>
    </row>
    <row r="425" spans="1:8" ht="19.5" customHeight="1">
      <c r="A425" s="19" t="s">
        <v>437</v>
      </c>
      <c r="B425" s="19">
        <v>21</v>
      </c>
      <c r="C425" s="19">
        <v>97</v>
      </c>
      <c r="D425" s="19">
        <f t="shared" si="12"/>
        <v>461.9</v>
      </c>
      <c r="E425" s="19" t="s">
        <v>436</v>
      </c>
      <c r="F425" s="19"/>
      <c r="G425" s="19"/>
      <c r="H425" s="19" t="str">
        <f t="shared" si="13"/>
        <v/>
      </c>
    </row>
    <row r="426" spans="1:8" ht="19.5" customHeight="1">
      <c r="A426" s="19" t="s">
        <v>435</v>
      </c>
      <c r="B426" s="19"/>
      <c r="C426" s="19"/>
      <c r="D426" s="19" t="str">
        <f t="shared" si="12"/>
        <v/>
      </c>
      <c r="E426" s="19" t="s">
        <v>434</v>
      </c>
      <c r="F426" s="19"/>
      <c r="G426" s="19"/>
      <c r="H426" s="19" t="str">
        <f t="shared" si="13"/>
        <v/>
      </c>
    </row>
    <row r="427" spans="1:8" ht="19.5" customHeight="1">
      <c r="A427" s="19" t="s">
        <v>433</v>
      </c>
      <c r="B427" s="19">
        <v>17</v>
      </c>
      <c r="C427" s="19">
        <v>17</v>
      </c>
      <c r="D427" s="19">
        <f t="shared" si="12"/>
        <v>100</v>
      </c>
      <c r="E427" s="19" t="s">
        <v>432</v>
      </c>
      <c r="F427" s="19"/>
      <c r="G427" s="19"/>
      <c r="H427" s="19" t="str">
        <f t="shared" si="13"/>
        <v/>
      </c>
    </row>
    <row r="428" spans="1:8" ht="19.5" customHeight="1">
      <c r="A428" s="19" t="s">
        <v>431</v>
      </c>
      <c r="B428" s="19"/>
      <c r="C428" s="19"/>
      <c r="D428" s="19" t="str">
        <f t="shared" si="12"/>
        <v/>
      </c>
      <c r="E428" s="19" t="s">
        <v>430</v>
      </c>
      <c r="F428" s="19"/>
      <c r="G428" s="19"/>
      <c r="H428" s="19" t="str">
        <f t="shared" si="13"/>
        <v/>
      </c>
    </row>
    <row r="429" spans="1:8" ht="19.5" customHeight="1">
      <c r="A429" s="19" t="s">
        <v>429</v>
      </c>
      <c r="B429" s="19"/>
      <c r="C429" s="19"/>
      <c r="D429" s="19" t="str">
        <f t="shared" si="12"/>
        <v/>
      </c>
      <c r="E429" s="19" t="s">
        <v>428</v>
      </c>
      <c r="F429" s="19"/>
      <c r="G429" s="19"/>
      <c r="H429" s="19" t="str">
        <f t="shared" si="13"/>
        <v/>
      </c>
    </row>
    <row r="430" spans="1:8" ht="19.5" customHeight="1">
      <c r="A430" s="19" t="s">
        <v>427</v>
      </c>
      <c r="B430" s="19">
        <v>643</v>
      </c>
      <c r="C430" s="19">
        <v>531</v>
      </c>
      <c r="D430" s="19">
        <f t="shared" si="12"/>
        <v>82.6</v>
      </c>
      <c r="E430" s="19" t="s">
        <v>426</v>
      </c>
      <c r="F430" s="19"/>
      <c r="G430" s="19"/>
      <c r="H430" s="19" t="str">
        <f t="shared" si="13"/>
        <v/>
      </c>
    </row>
    <row r="431" spans="1:8" ht="19.5" customHeight="1">
      <c r="A431" s="19" t="s">
        <v>425</v>
      </c>
      <c r="B431" s="19">
        <v>30</v>
      </c>
      <c r="C431" s="19">
        <v>2</v>
      </c>
      <c r="D431" s="19">
        <f t="shared" si="12"/>
        <v>6.7</v>
      </c>
      <c r="E431" s="19" t="s">
        <v>424</v>
      </c>
      <c r="F431" s="19"/>
      <c r="G431" s="19"/>
      <c r="H431" s="19" t="str">
        <f t="shared" si="13"/>
        <v/>
      </c>
    </row>
    <row r="432" spans="1:8" ht="19.5" customHeight="1">
      <c r="A432" s="19" t="s">
        <v>423</v>
      </c>
      <c r="B432" s="19"/>
      <c r="C432" s="19"/>
      <c r="D432" s="19" t="str">
        <f t="shared" si="12"/>
        <v/>
      </c>
      <c r="E432" s="19" t="s">
        <v>422</v>
      </c>
      <c r="F432" s="19"/>
      <c r="G432" s="19"/>
      <c r="H432" s="19" t="str">
        <f t="shared" si="13"/>
        <v/>
      </c>
    </row>
    <row r="433" spans="1:8" ht="19.5" customHeight="1">
      <c r="A433" s="19" t="s">
        <v>421</v>
      </c>
      <c r="B433" s="19">
        <v>35</v>
      </c>
      <c r="C433" s="19">
        <v>25</v>
      </c>
      <c r="D433" s="19">
        <f t="shared" si="12"/>
        <v>71.400000000000006</v>
      </c>
      <c r="E433" s="19" t="s">
        <v>420</v>
      </c>
      <c r="F433" s="19"/>
      <c r="G433" s="19"/>
      <c r="H433" s="19" t="str">
        <f t="shared" si="13"/>
        <v/>
      </c>
    </row>
    <row r="434" spans="1:8" ht="19.5" customHeight="1">
      <c r="A434" s="19" t="s">
        <v>419</v>
      </c>
      <c r="B434" s="19"/>
      <c r="C434" s="19"/>
      <c r="D434" s="19" t="str">
        <f t="shared" si="12"/>
        <v/>
      </c>
      <c r="E434" s="19" t="s">
        <v>409</v>
      </c>
      <c r="F434" s="19"/>
      <c r="G434" s="19"/>
      <c r="H434" s="19" t="str">
        <f t="shared" si="13"/>
        <v/>
      </c>
    </row>
    <row r="435" spans="1:8" ht="19.5" customHeight="1">
      <c r="A435" s="19" t="s">
        <v>418</v>
      </c>
      <c r="B435" s="19"/>
      <c r="C435" s="19"/>
      <c r="D435" s="19" t="str">
        <f t="shared" si="12"/>
        <v/>
      </c>
      <c r="E435" s="19" t="s">
        <v>417</v>
      </c>
      <c r="F435" s="19"/>
      <c r="G435" s="19"/>
      <c r="H435" s="19" t="str">
        <f t="shared" si="13"/>
        <v/>
      </c>
    </row>
    <row r="436" spans="1:8" s="25" customFormat="1" ht="19.5" customHeight="1">
      <c r="A436" s="26" t="s">
        <v>416</v>
      </c>
      <c r="B436" s="26"/>
      <c r="C436" s="26"/>
      <c r="D436" s="26" t="str">
        <f t="shared" si="12"/>
        <v/>
      </c>
      <c r="E436" s="26" t="s">
        <v>415</v>
      </c>
      <c r="F436" s="26"/>
      <c r="G436" s="26"/>
      <c r="H436" s="26" t="str">
        <f t="shared" si="13"/>
        <v/>
      </c>
    </row>
    <row r="437" spans="1:8" ht="19.5" customHeight="1">
      <c r="A437" s="19" t="s">
        <v>414</v>
      </c>
      <c r="B437" s="19"/>
      <c r="C437" s="19"/>
      <c r="D437" s="19" t="str">
        <f t="shared" si="12"/>
        <v/>
      </c>
      <c r="E437" s="19" t="s">
        <v>413</v>
      </c>
      <c r="F437" s="19"/>
      <c r="G437" s="19"/>
      <c r="H437" s="19" t="str">
        <f t="shared" si="13"/>
        <v/>
      </c>
    </row>
    <row r="438" spans="1:8" ht="19.5" customHeight="1">
      <c r="A438" s="19" t="s">
        <v>412</v>
      </c>
      <c r="B438" s="19"/>
      <c r="C438" s="19"/>
      <c r="D438" s="19" t="str">
        <f t="shared" si="12"/>
        <v/>
      </c>
      <c r="E438" s="19" t="s">
        <v>411</v>
      </c>
      <c r="F438" s="19"/>
      <c r="G438" s="19"/>
      <c r="H438" s="19" t="str">
        <f t="shared" si="13"/>
        <v/>
      </c>
    </row>
    <row r="439" spans="1:8" ht="19.5" customHeight="1">
      <c r="A439" s="19" t="s">
        <v>410</v>
      </c>
      <c r="B439" s="19"/>
      <c r="C439" s="19"/>
      <c r="D439" s="19" t="str">
        <f t="shared" si="12"/>
        <v/>
      </c>
      <c r="E439" s="19" t="s">
        <v>409</v>
      </c>
      <c r="F439" s="19"/>
      <c r="G439" s="19"/>
      <c r="H439" s="19" t="str">
        <f t="shared" si="13"/>
        <v/>
      </c>
    </row>
    <row r="440" spans="1:8" ht="19.5" customHeight="1">
      <c r="A440" s="19" t="s">
        <v>408</v>
      </c>
      <c r="B440" s="19">
        <v>2</v>
      </c>
      <c r="C440" s="19"/>
      <c r="D440" s="19">
        <f t="shared" si="12"/>
        <v>0</v>
      </c>
      <c r="E440" s="19" t="s">
        <v>407</v>
      </c>
      <c r="F440" s="19"/>
      <c r="G440" s="19"/>
      <c r="H440" s="19" t="str">
        <f t="shared" si="13"/>
        <v/>
      </c>
    </row>
    <row r="441" spans="1:8" ht="19.5" customHeight="1">
      <c r="A441" s="19" t="s">
        <v>406</v>
      </c>
      <c r="B441" s="19"/>
      <c r="C441" s="19"/>
      <c r="D441" s="19" t="str">
        <f t="shared" si="12"/>
        <v/>
      </c>
      <c r="E441" s="19" t="s">
        <v>405</v>
      </c>
      <c r="F441" s="19"/>
      <c r="G441" s="19"/>
      <c r="H441" s="19" t="str">
        <f t="shared" si="13"/>
        <v/>
      </c>
    </row>
    <row r="442" spans="1:8" ht="19.5" customHeight="1">
      <c r="A442" s="19" t="s">
        <v>404</v>
      </c>
      <c r="B442" s="19">
        <f>SUM(B443:B463)+SUM(F437:F442)</f>
        <v>69</v>
      </c>
      <c r="C442" s="19">
        <f>SUM(C443:C463)+SUM(G437:G442)</f>
        <v>982</v>
      </c>
      <c r="D442" s="19">
        <f t="shared" si="12"/>
        <v>1423.2</v>
      </c>
      <c r="E442" s="19" t="s">
        <v>403</v>
      </c>
      <c r="F442" s="19"/>
      <c r="G442" s="19">
        <v>42</v>
      </c>
      <c r="H442" s="19" t="str">
        <f t="shared" si="13"/>
        <v/>
      </c>
    </row>
    <row r="443" spans="1:8" ht="19.5" customHeight="1">
      <c r="A443" s="19" t="s">
        <v>80</v>
      </c>
      <c r="B443" s="19"/>
      <c r="C443" s="19"/>
      <c r="D443" s="19" t="str">
        <f t="shared" si="12"/>
        <v/>
      </c>
      <c r="E443" s="19" t="s">
        <v>402</v>
      </c>
      <c r="F443" s="19">
        <f>SUM(F444:F453)</f>
        <v>0</v>
      </c>
      <c r="G443" s="19">
        <f>SUM(G444:G453)</f>
        <v>0</v>
      </c>
      <c r="H443" s="19" t="str">
        <f t="shared" si="13"/>
        <v/>
      </c>
    </row>
    <row r="444" spans="1:8" ht="19.5" customHeight="1">
      <c r="A444" s="19" t="s">
        <v>78</v>
      </c>
      <c r="B444" s="19"/>
      <c r="C444" s="19"/>
      <c r="D444" s="19" t="str">
        <f t="shared" si="12"/>
        <v/>
      </c>
      <c r="E444" s="19" t="s">
        <v>80</v>
      </c>
      <c r="F444" s="19"/>
      <c r="G444" s="19"/>
      <c r="H444" s="19" t="str">
        <f t="shared" si="13"/>
        <v/>
      </c>
    </row>
    <row r="445" spans="1:8" ht="19.5" customHeight="1">
      <c r="A445" s="19" t="s">
        <v>76</v>
      </c>
      <c r="B445" s="19"/>
      <c r="C445" s="19"/>
      <c r="D445" s="19" t="str">
        <f t="shared" si="12"/>
        <v/>
      </c>
      <c r="E445" s="19" t="s">
        <v>78</v>
      </c>
      <c r="F445" s="19"/>
      <c r="G445" s="19"/>
      <c r="H445" s="19" t="str">
        <f t="shared" si="13"/>
        <v/>
      </c>
    </row>
    <row r="446" spans="1:8" ht="19.5" customHeight="1">
      <c r="A446" s="19" t="s">
        <v>401</v>
      </c>
      <c r="B446" s="19"/>
      <c r="C446" s="19"/>
      <c r="D446" s="19" t="str">
        <f t="shared" si="12"/>
        <v/>
      </c>
      <c r="E446" s="19" t="s">
        <v>76</v>
      </c>
      <c r="F446" s="19"/>
      <c r="G446" s="19"/>
      <c r="H446" s="19" t="str">
        <f t="shared" si="13"/>
        <v/>
      </c>
    </row>
    <row r="447" spans="1:8" ht="19.5" customHeight="1">
      <c r="A447" s="19" t="s">
        <v>400</v>
      </c>
      <c r="B447" s="19">
        <v>18</v>
      </c>
      <c r="C447" s="19">
        <v>900</v>
      </c>
      <c r="D447" s="19">
        <f t="shared" si="12"/>
        <v>5000</v>
      </c>
      <c r="E447" s="19" t="s">
        <v>399</v>
      </c>
      <c r="F447" s="19"/>
      <c r="G447" s="19"/>
      <c r="H447" s="19" t="str">
        <f t="shared" si="13"/>
        <v/>
      </c>
    </row>
    <row r="448" spans="1:8" ht="19.5" customHeight="1">
      <c r="A448" s="19" t="s">
        <v>398</v>
      </c>
      <c r="B448" s="19"/>
      <c r="C448" s="19"/>
      <c r="D448" s="19" t="str">
        <f t="shared" si="12"/>
        <v/>
      </c>
      <c r="E448" s="19" t="s">
        <v>397</v>
      </c>
      <c r="F448" s="19"/>
      <c r="G448" s="19"/>
      <c r="H448" s="19" t="str">
        <f t="shared" si="13"/>
        <v/>
      </c>
    </row>
    <row r="449" spans="1:8" ht="19.5" customHeight="1">
      <c r="A449" s="19" t="s">
        <v>396</v>
      </c>
      <c r="B449" s="19"/>
      <c r="C449" s="19"/>
      <c r="D449" s="19" t="str">
        <f t="shared" si="12"/>
        <v/>
      </c>
      <c r="E449" s="19" t="s">
        <v>395</v>
      </c>
      <c r="F449" s="19"/>
      <c r="G449" s="19"/>
      <c r="H449" s="19" t="str">
        <f t="shared" si="13"/>
        <v/>
      </c>
    </row>
    <row r="450" spans="1:8" ht="19.5" customHeight="1">
      <c r="A450" s="19" t="s">
        <v>394</v>
      </c>
      <c r="B450" s="19"/>
      <c r="C450" s="19"/>
      <c r="D450" s="19" t="str">
        <f t="shared" si="12"/>
        <v/>
      </c>
      <c r="E450" s="19" t="s">
        <v>393</v>
      </c>
      <c r="F450" s="19"/>
      <c r="G450" s="19"/>
      <c r="H450" s="19" t="str">
        <f t="shared" si="13"/>
        <v/>
      </c>
    </row>
    <row r="451" spans="1:8" ht="19.5" customHeight="1">
      <c r="A451" s="19" t="s">
        <v>392</v>
      </c>
      <c r="B451" s="19"/>
      <c r="C451" s="19"/>
      <c r="D451" s="19" t="str">
        <f t="shared" si="12"/>
        <v/>
      </c>
      <c r="E451" s="19" t="s">
        <v>391</v>
      </c>
      <c r="F451" s="19"/>
      <c r="G451" s="19"/>
      <c r="H451" s="19" t="str">
        <f t="shared" si="13"/>
        <v/>
      </c>
    </row>
    <row r="452" spans="1:8" ht="19.5" customHeight="1">
      <c r="A452" s="19" t="s">
        <v>390</v>
      </c>
      <c r="B452" s="19"/>
      <c r="C452" s="19"/>
      <c r="D452" s="19" t="str">
        <f t="shared" si="12"/>
        <v/>
      </c>
      <c r="E452" s="19" t="s">
        <v>389</v>
      </c>
      <c r="F452" s="19"/>
      <c r="G452" s="19"/>
      <c r="H452" s="19" t="str">
        <f t="shared" si="13"/>
        <v/>
      </c>
    </row>
    <row r="453" spans="1:8" ht="19.5" customHeight="1">
      <c r="A453" s="19" t="s">
        <v>388</v>
      </c>
      <c r="B453" s="19"/>
      <c r="C453" s="19"/>
      <c r="D453" s="19" t="str">
        <f t="shared" ref="D453:D516" si="14">IF(B453=0,"",ROUND(C453/B453*100,1))</f>
        <v/>
      </c>
      <c r="E453" s="19" t="s">
        <v>387</v>
      </c>
      <c r="F453" s="19"/>
      <c r="G453" s="19"/>
      <c r="H453" s="19" t="str">
        <f t="shared" ref="H453:H516" si="15">IF(F453=0,"",ROUND(G453/F453*100,1))</f>
        <v/>
      </c>
    </row>
    <row r="454" spans="1:8" ht="19.5" customHeight="1">
      <c r="A454" s="19" t="s">
        <v>386</v>
      </c>
      <c r="B454" s="19"/>
      <c r="C454" s="19"/>
      <c r="D454" s="19" t="str">
        <f t="shared" si="14"/>
        <v/>
      </c>
      <c r="E454" s="19" t="s">
        <v>385</v>
      </c>
      <c r="F454" s="19">
        <f>SUM(F455:F463)+B464</f>
        <v>43</v>
      </c>
      <c r="G454" s="19">
        <f>SUM(G455:G463)+C464</f>
        <v>1</v>
      </c>
      <c r="H454" s="19">
        <f t="shared" si="15"/>
        <v>2.2999999999999998</v>
      </c>
    </row>
    <row r="455" spans="1:8" ht="19.5" customHeight="1">
      <c r="A455" s="19" t="s">
        <v>384</v>
      </c>
      <c r="B455" s="19"/>
      <c r="C455" s="19"/>
      <c r="D455" s="19" t="str">
        <f t="shared" si="14"/>
        <v/>
      </c>
      <c r="E455" s="19" t="s">
        <v>80</v>
      </c>
      <c r="F455" s="19"/>
      <c r="G455" s="19"/>
      <c r="H455" s="19" t="str">
        <f t="shared" si="15"/>
        <v/>
      </c>
    </row>
    <row r="456" spans="1:8" ht="19.5" customHeight="1">
      <c r="A456" s="19" t="s">
        <v>383</v>
      </c>
      <c r="B456" s="19"/>
      <c r="C456" s="19"/>
      <c r="D456" s="19" t="str">
        <f t="shared" si="14"/>
        <v/>
      </c>
      <c r="E456" s="19" t="s">
        <v>78</v>
      </c>
      <c r="F456" s="19">
        <v>1</v>
      </c>
      <c r="G456" s="19"/>
      <c r="H456" s="19">
        <f t="shared" si="15"/>
        <v>0</v>
      </c>
    </row>
    <row r="457" spans="1:8" ht="19.5" customHeight="1">
      <c r="A457" s="19" t="s">
        <v>382</v>
      </c>
      <c r="B457" s="19"/>
      <c r="C457" s="19"/>
      <c r="D457" s="19" t="str">
        <f t="shared" si="14"/>
        <v/>
      </c>
      <c r="E457" s="19" t="s">
        <v>76</v>
      </c>
      <c r="F457" s="19"/>
      <c r="G457" s="19"/>
      <c r="H457" s="19" t="str">
        <f t="shared" si="15"/>
        <v/>
      </c>
    </row>
    <row r="458" spans="1:8" ht="19.5" customHeight="1">
      <c r="A458" s="19" t="s">
        <v>381</v>
      </c>
      <c r="B458" s="19">
        <v>50</v>
      </c>
      <c r="C458" s="19">
        <v>40</v>
      </c>
      <c r="D458" s="19">
        <f t="shared" si="14"/>
        <v>80</v>
      </c>
      <c r="E458" s="19" t="s">
        <v>380</v>
      </c>
      <c r="F458" s="19"/>
      <c r="G458" s="19"/>
      <c r="H458" s="19" t="str">
        <f t="shared" si="15"/>
        <v/>
      </c>
    </row>
    <row r="459" spans="1:8" ht="19.5" customHeight="1">
      <c r="A459" s="19" t="s">
        <v>379</v>
      </c>
      <c r="B459" s="19"/>
      <c r="C459" s="19"/>
      <c r="D459" s="19" t="str">
        <f t="shared" si="14"/>
        <v/>
      </c>
      <c r="E459" s="19" t="s">
        <v>378</v>
      </c>
      <c r="F459" s="19">
        <v>2</v>
      </c>
      <c r="G459" s="19"/>
      <c r="H459" s="19">
        <f t="shared" si="15"/>
        <v>0</v>
      </c>
    </row>
    <row r="460" spans="1:8" ht="19.5" customHeight="1">
      <c r="A460" s="19" t="s">
        <v>377</v>
      </c>
      <c r="B460" s="19"/>
      <c r="C460" s="19"/>
      <c r="D460" s="19" t="str">
        <f t="shared" si="14"/>
        <v/>
      </c>
      <c r="E460" s="19" t="s">
        <v>376</v>
      </c>
      <c r="F460" s="19"/>
      <c r="G460" s="19"/>
      <c r="H460" s="19" t="str">
        <f t="shared" si="15"/>
        <v/>
      </c>
    </row>
    <row r="461" spans="1:8" ht="19.5" customHeight="1">
      <c r="A461" s="19" t="s">
        <v>375</v>
      </c>
      <c r="B461" s="19"/>
      <c r="C461" s="19"/>
      <c r="D461" s="19" t="str">
        <f t="shared" si="14"/>
        <v/>
      </c>
      <c r="E461" s="19" t="s">
        <v>374</v>
      </c>
      <c r="F461" s="19"/>
      <c r="G461" s="19"/>
      <c r="H461" s="19" t="str">
        <f t="shared" si="15"/>
        <v/>
      </c>
    </row>
    <row r="462" spans="1:8" ht="19.5" customHeight="1">
      <c r="A462" s="19" t="s">
        <v>373</v>
      </c>
      <c r="B462" s="19">
        <v>1</v>
      </c>
      <c r="C462" s="19"/>
      <c r="D462" s="19">
        <f t="shared" si="14"/>
        <v>0</v>
      </c>
      <c r="E462" s="19" t="s">
        <v>372</v>
      </c>
      <c r="F462" s="19"/>
      <c r="G462" s="19"/>
      <c r="H462" s="19" t="str">
        <f t="shared" si="15"/>
        <v/>
      </c>
    </row>
    <row r="463" spans="1:8" s="25" customFormat="1" ht="19.5" customHeight="1">
      <c r="A463" s="26" t="s">
        <v>371</v>
      </c>
      <c r="B463" s="26"/>
      <c r="C463" s="26"/>
      <c r="D463" s="26" t="str">
        <f t="shared" si="14"/>
        <v/>
      </c>
      <c r="E463" s="26" t="s">
        <v>370</v>
      </c>
      <c r="F463" s="26"/>
      <c r="G463" s="26"/>
      <c r="H463" s="26" t="str">
        <f t="shared" si="15"/>
        <v/>
      </c>
    </row>
    <row r="464" spans="1:8" ht="19.5" customHeight="1">
      <c r="A464" s="19" t="s">
        <v>369</v>
      </c>
      <c r="B464" s="19">
        <v>40</v>
      </c>
      <c r="C464" s="19">
        <v>1</v>
      </c>
      <c r="D464" s="19">
        <f t="shared" si="14"/>
        <v>2.5</v>
      </c>
      <c r="E464" s="19" t="s">
        <v>368</v>
      </c>
      <c r="F464" s="19"/>
      <c r="G464" s="19">
        <v>114</v>
      </c>
      <c r="H464" s="19" t="str">
        <f t="shared" si="15"/>
        <v/>
      </c>
    </row>
    <row r="465" spans="1:8" ht="19.5" customHeight="1">
      <c r="A465" s="19" t="s">
        <v>367</v>
      </c>
      <c r="B465" s="19">
        <f>SUM(B466:B470)</f>
        <v>0</v>
      </c>
      <c r="C465" s="19">
        <f>SUM(C466:C470)</f>
        <v>0</v>
      </c>
      <c r="D465" s="19" t="str">
        <f t="shared" si="14"/>
        <v/>
      </c>
      <c r="E465" s="19" t="s">
        <v>366</v>
      </c>
      <c r="F465" s="19">
        <f>SUM(F466,B496,B506,B516,F494,F501,F506)</f>
        <v>568</v>
      </c>
      <c r="G465" s="19">
        <f>SUM(G466,C496,C506,C516,G494,G501,G506)</f>
        <v>385</v>
      </c>
      <c r="H465" s="19">
        <f t="shared" si="15"/>
        <v>67.8</v>
      </c>
    </row>
    <row r="466" spans="1:8" ht="19.5" customHeight="1">
      <c r="A466" s="19" t="s">
        <v>365</v>
      </c>
      <c r="B466" s="19"/>
      <c r="C466" s="19"/>
      <c r="D466" s="19" t="str">
        <f t="shared" si="14"/>
        <v/>
      </c>
      <c r="E466" s="19" t="s">
        <v>364</v>
      </c>
      <c r="F466" s="19">
        <f>SUM(F467:F490)+SUM(B491:B495)</f>
        <v>334</v>
      </c>
      <c r="G466" s="19">
        <f>SUM(G467:G490)+SUM(C491:C495)</f>
        <v>385</v>
      </c>
      <c r="H466" s="19">
        <f t="shared" si="15"/>
        <v>115.3</v>
      </c>
    </row>
    <row r="467" spans="1:8" ht="19.5" customHeight="1">
      <c r="A467" s="19" t="s">
        <v>363</v>
      </c>
      <c r="B467" s="19"/>
      <c r="C467" s="19"/>
      <c r="D467" s="19" t="str">
        <f t="shared" si="14"/>
        <v/>
      </c>
      <c r="E467" s="19" t="s">
        <v>80</v>
      </c>
      <c r="F467" s="19">
        <v>56</v>
      </c>
      <c r="G467" s="19">
        <v>189</v>
      </c>
      <c r="H467" s="19">
        <f t="shared" si="15"/>
        <v>337.5</v>
      </c>
    </row>
    <row r="468" spans="1:8" ht="19.5" customHeight="1">
      <c r="A468" s="19" t="s">
        <v>362</v>
      </c>
      <c r="B468" s="19"/>
      <c r="C468" s="19"/>
      <c r="D468" s="19" t="str">
        <f t="shared" si="14"/>
        <v/>
      </c>
      <c r="E468" s="19" t="s">
        <v>78</v>
      </c>
      <c r="F468" s="19"/>
      <c r="G468" s="19">
        <v>23</v>
      </c>
      <c r="H468" s="19" t="str">
        <f t="shared" si="15"/>
        <v/>
      </c>
    </row>
    <row r="469" spans="1:8" ht="19.5" customHeight="1">
      <c r="A469" s="19" t="s">
        <v>361</v>
      </c>
      <c r="B469" s="19"/>
      <c r="C469" s="19"/>
      <c r="D469" s="19" t="str">
        <f t="shared" si="14"/>
        <v/>
      </c>
      <c r="E469" s="19" t="s">
        <v>76</v>
      </c>
      <c r="F469" s="19"/>
      <c r="G469" s="19"/>
      <c r="H469" s="19" t="str">
        <f t="shared" si="15"/>
        <v/>
      </c>
    </row>
    <row r="470" spans="1:8" ht="19.5" customHeight="1">
      <c r="A470" s="19" t="s">
        <v>360</v>
      </c>
      <c r="B470" s="19"/>
      <c r="C470" s="19"/>
      <c r="D470" s="19" t="str">
        <f t="shared" si="14"/>
        <v/>
      </c>
      <c r="E470" s="19" t="s">
        <v>359</v>
      </c>
      <c r="F470" s="19"/>
      <c r="G470" s="19"/>
      <c r="H470" s="19" t="str">
        <f t="shared" si="15"/>
        <v/>
      </c>
    </row>
    <row r="471" spans="1:8" ht="19.5" customHeight="1">
      <c r="A471" s="19" t="s">
        <v>358</v>
      </c>
      <c r="B471" s="19">
        <f>SUM(B472:B477)</f>
        <v>326</v>
      </c>
      <c r="C471" s="19">
        <f>SUM(C472:C477)</f>
        <v>389</v>
      </c>
      <c r="D471" s="19">
        <f t="shared" si="14"/>
        <v>119.3</v>
      </c>
      <c r="E471" s="19" t="s">
        <v>357</v>
      </c>
      <c r="F471" s="19">
        <v>12</v>
      </c>
      <c r="G471" s="19"/>
      <c r="H471" s="19">
        <f t="shared" si="15"/>
        <v>0</v>
      </c>
    </row>
    <row r="472" spans="1:8" ht="19.5" customHeight="1">
      <c r="A472" s="19" t="s">
        <v>356</v>
      </c>
      <c r="B472" s="19">
        <v>70</v>
      </c>
      <c r="C472" s="19">
        <v>124</v>
      </c>
      <c r="D472" s="19">
        <f t="shared" si="14"/>
        <v>177.1</v>
      </c>
      <c r="E472" s="19" t="s">
        <v>355</v>
      </c>
      <c r="F472" s="19">
        <v>67</v>
      </c>
      <c r="G472" s="19">
        <v>25</v>
      </c>
      <c r="H472" s="19">
        <f t="shared" si="15"/>
        <v>37.299999999999997</v>
      </c>
    </row>
    <row r="473" spans="1:8" ht="19.5" customHeight="1">
      <c r="A473" s="19" t="s">
        <v>354</v>
      </c>
      <c r="B473" s="19"/>
      <c r="C473" s="19"/>
      <c r="D473" s="19" t="str">
        <f t="shared" si="14"/>
        <v/>
      </c>
      <c r="E473" s="19" t="s">
        <v>353</v>
      </c>
      <c r="F473" s="19"/>
      <c r="G473" s="19"/>
      <c r="H473" s="19" t="str">
        <f t="shared" si="15"/>
        <v/>
      </c>
    </row>
    <row r="474" spans="1:8" ht="19.5" customHeight="1">
      <c r="A474" s="19" t="s">
        <v>352</v>
      </c>
      <c r="B474" s="19">
        <v>256</v>
      </c>
      <c r="C474" s="19">
        <v>265</v>
      </c>
      <c r="D474" s="19">
        <f t="shared" si="14"/>
        <v>103.5</v>
      </c>
      <c r="E474" s="19" t="s">
        <v>351</v>
      </c>
      <c r="F474" s="19"/>
      <c r="G474" s="19"/>
      <c r="H474" s="19" t="str">
        <f t="shared" si="15"/>
        <v/>
      </c>
    </row>
    <row r="475" spans="1:8" ht="19.5" customHeight="1">
      <c r="A475" s="19" t="s">
        <v>350</v>
      </c>
      <c r="B475" s="19"/>
      <c r="C475" s="19"/>
      <c r="D475" s="19" t="str">
        <f t="shared" si="14"/>
        <v/>
      </c>
      <c r="E475" s="19" t="s">
        <v>349</v>
      </c>
      <c r="F475" s="19"/>
      <c r="G475" s="19"/>
      <c r="H475" s="19" t="str">
        <f t="shared" si="15"/>
        <v/>
      </c>
    </row>
    <row r="476" spans="1:8" ht="19.5" customHeight="1">
      <c r="A476" s="19" t="s">
        <v>348</v>
      </c>
      <c r="B476" s="19"/>
      <c r="C476" s="19"/>
      <c r="D476" s="19" t="str">
        <f t="shared" si="14"/>
        <v/>
      </c>
      <c r="E476" s="19" t="s">
        <v>347</v>
      </c>
      <c r="F476" s="19"/>
      <c r="G476" s="19"/>
      <c r="H476" s="19" t="str">
        <f t="shared" si="15"/>
        <v/>
      </c>
    </row>
    <row r="477" spans="1:8" ht="19.5" customHeight="1">
      <c r="A477" s="19" t="s">
        <v>346</v>
      </c>
      <c r="B477" s="19"/>
      <c r="C477" s="19"/>
      <c r="D477" s="19" t="str">
        <f t="shared" si="14"/>
        <v/>
      </c>
      <c r="E477" s="19" t="s">
        <v>345</v>
      </c>
      <c r="F477" s="19"/>
      <c r="G477" s="19"/>
      <c r="H477" s="19" t="str">
        <f t="shared" si="15"/>
        <v/>
      </c>
    </row>
    <row r="478" spans="1:8" ht="19.5" customHeight="1">
      <c r="A478" s="19" t="s">
        <v>344</v>
      </c>
      <c r="B478" s="19">
        <f>SUM(B479:B484)</f>
        <v>9</v>
      </c>
      <c r="C478" s="19">
        <f>SUM(C479:C484)</f>
        <v>3</v>
      </c>
      <c r="D478" s="19">
        <f t="shared" si="14"/>
        <v>33.299999999999997</v>
      </c>
      <c r="E478" s="19" t="s">
        <v>343</v>
      </c>
      <c r="F478" s="19">
        <v>7</v>
      </c>
      <c r="G478" s="19"/>
      <c r="H478" s="19">
        <f t="shared" si="15"/>
        <v>0</v>
      </c>
    </row>
    <row r="479" spans="1:8" ht="19.5" customHeight="1">
      <c r="A479" s="19" t="s">
        <v>342</v>
      </c>
      <c r="B479" s="19"/>
      <c r="C479" s="19"/>
      <c r="D479" s="19" t="str">
        <f t="shared" si="14"/>
        <v/>
      </c>
      <c r="E479" s="19" t="s">
        <v>341</v>
      </c>
      <c r="F479" s="19"/>
      <c r="G479" s="19"/>
      <c r="H479" s="19" t="str">
        <f t="shared" si="15"/>
        <v/>
      </c>
    </row>
    <row r="480" spans="1:8" ht="19.5" customHeight="1">
      <c r="A480" s="19" t="s">
        <v>340</v>
      </c>
      <c r="B480" s="19"/>
      <c r="C480" s="19"/>
      <c r="D480" s="19" t="str">
        <f t="shared" si="14"/>
        <v/>
      </c>
      <c r="E480" s="19" t="s">
        <v>339</v>
      </c>
      <c r="F480" s="19"/>
      <c r="G480" s="19"/>
      <c r="H480" s="19" t="str">
        <f t="shared" si="15"/>
        <v/>
      </c>
    </row>
    <row r="481" spans="1:8" ht="19.5" customHeight="1">
      <c r="A481" s="19" t="s">
        <v>338</v>
      </c>
      <c r="B481" s="19"/>
      <c r="C481" s="19">
        <v>3</v>
      </c>
      <c r="D481" s="19" t="str">
        <f t="shared" si="14"/>
        <v/>
      </c>
      <c r="E481" s="19" t="s">
        <v>337</v>
      </c>
      <c r="F481" s="19"/>
      <c r="G481" s="19"/>
      <c r="H481" s="19" t="str">
        <f t="shared" si="15"/>
        <v/>
      </c>
    </row>
    <row r="482" spans="1:8" ht="19.5" customHeight="1">
      <c r="A482" s="19" t="s">
        <v>336</v>
      </c>
      <c r="B482" s="19"/>
      <c r="C482" s="19"/>
      <c r="D482" s="19" t="str">
        <f t="shared" si="14"/>
        <v/>
      </c>
      <c r="E482" s="19" t="s">
        <v>335</v>
      </c>
      <c r="F482" s="19"/>
      <c r="G482" s="19"/>
      <c r="H482" s="19" t="str">
        <f t="shared" si="15"/>
        <v/>
      </c>
    </row>
    <row r="483" spans="1:8" ht="19.5" customHeight="1">
      <c r="A483" s="19" t="s">
        <v>334</v>
      </c>
      <c r="B483" s="19"/>
      <c r="C483" s="19"/>
      <c r="D483" s="19" t="str">
        <f t="shared" si="14"/>
        <v/>
      </c>
      <c r="E483" s="19" t="s">
        <v>333</v>
      </c>
      <c r="F483" s="19"/>
      <c r="G483" s="19"/>
      <c r="H483" s="19" t="str">
        <f t="shared" si="15"/>
        <v/>
      </c>
    </row>
    <row r="484" spans="1:8" ht="19.5" customHeight="1">
      <c r="A484" s="19" t="s">
        <v>332</v>
      </c>
      <c r="B484" s="19">
        <v>9</v>
      </c>
      <c r="C484" s="19"/>
      <c r="D484" s="19">
        <f t="shared" si="14"/>
        <v>0</v>
      </c>
      <c r="E484" s="19" t="s">
        <v>331</v>
      </c>
      <c r="F484" s="19"/>
      <c r="G484" s="19"/>
      <c r="H484" s="19" t="str">
        <f t="shared" si="15"/>
        <v/>
      </c>
    </row>
    <row r="485" spans="1:8" ht="19.5" customHeight="1">
      <c r="A485" s="19" t="s">
        <v>330</v>
      </c>
      <c r="B485" s="19">
        <f>SUM(B486:B488)</f>
        <v>0</v>
      </c>
      <c r="C485" s="19">
        <f>SUM(C486:C488)</f>
        <v>0</v>
      </c>
      <c r="D485" s="19" t="str">
        <f t="shared" si="14"/>
        <v/>
      </c>
      <c r="E485" s="19" t="s">
        <v>329</v>
      </c>
      <c r="F485" s="19"/>
      <c r="G485" s="19"/>
      <c r="H485" s="19" t="str">
        <f t="shared" si="15"/>
        <v/>
      </c>
    </row>
    <row r="486" spans="1:8" ht="19.5" customHeight="1">
      <c r="A486" s="19" t="s">
        <v>328</v>
      </c>
      <c r="B486" s="19"/>
      <c r="C486" s="19"/>
      <c r="D486" s="19" t="str">
        <f t="shared" si="14"/>
        <v/>
      </c>
      <c r="E486" s="19" t="s">
        <v>327</v>
      </c>
      <c r="F486" s="19"/>
      <c r="G486" s="19"/>
      <c r="H486" s="19" t="str">
        <f t="shared" si="15"/>
        <v/>
      </c>
    </row>
    <row r="487" spans="1:8" ht="19.5" customHeight="1">
      <c r="A487" s="19" t="s">
        <v>326</v>
      </c>
      <c r="B487" s="19"/>
      <c r="C487" s="19"/>
      <c r="D487" s="19" t="str">
        <f t="shared" si="14"/>
        <v/>
      </c>
      <c r="E487" s="19" t="s">
        <v>325</v>
      </c>
      <c r="F487" s="19"/>
      <c r="G487" s="19"/>
      <c r="H487" s="19" t="str">
        <f t="shared" si="15"/>
        <v/>
      </c>
    </row>
    <row r="488" spans="1:8" ht="19.5" customHeight="1">
      <c r="A488" s="19" t="s">
        <v>324</v>
      </c>
      <c r="B488" s="19"/>
      <c r="C488" s="19"/>
      <c r="D488" s="19" t="str">
        <f t="shared" si="14"/>
        <v/>
      </c>
      <c r="E488" s="19" t="s">
        <v>323</v>
      </c>
      <c r="F488" s="19"/>
      <c r="G488" s="19"/>
      <c r="H488" s="19" t="str">
        <f t="shared" si="15"/>
        <v/>
      </c>
    </row>
    <row r="489" spans="1:8" ht="19.5" customHeight="1">
      <c r="A489" s="19" t="s">
        <v>322</v>
      </c>
      <c r="B489" s="19">
        <v>127</v>
      </c>
      <c r="C489" s="19">
        <f>G464</f>
        <v>114</v>
      </c>
      <c r="D489" s="19">
        <f t="shared" si="14"/>
        <v>89.8</v>
      </c>
      <c r="E489" s="19" t="s">
        <v>321</v>
      </c>
      <c r="F489" s="19"/>
      <c r="G489" s="19"/>
      <c r="H489" s="19" t="str">
        <f t="shared" si="15"/>
        <v/>
      </c>
    </row>
    <row r="490" spans="1:8" s="25" customFormat="1" ht="19.5" customHeight="1">
      <c r="A490" s="26" t="s">
        <v>320</v>
      </c>
      <c r="B490" s="26"/>
      <c r="C490" s="26"/>
      <c r="D490" s="26" t="str">
        <f t="shared" si="14"/>
        <v/>
      </c>
      <c r="E490" s="26" t="s">
        <v>319</v>
      </c>
      <c r="F490" s="26"/>
      <c r="G490" s="26"/>
      <c r="H490" s="26" t="str">
        <f t="shared" si="15"/>
        <v/>
      </c>
    </row>
    <row r="491" spans="1:8" ht="19.5" customHeight="1">
      <c r="A491" s="19" t="s">
        <v>318</v>
      </c>
      <c r="B491" s="19"/>
      <c r="C491" s="19"/>
      <c r="D491" s="19" t="str">
        <f t="shared" si="14"/>
        <v/>
      </c>
      <c r="E491" s="19" t="s">
        <v>317</v>
      </c>
      <c r="F491" s="19"/>
      <c r="G491" s="19"/>
      <c r="H491" s="19" t="str">
        <f t="shared" si="15"/>
        <v/>
      </c>
    </row>
    <row r="492" spans="1:8" ht="19.5" customHeight="1">
      <c r="A492" s="19" t="s">
        <v>316</v>
      </c>
      <c r="B492" s="19"/>
      <c r="C492" s="19"/>
      <c r="D492" s="19" t="str">
        <f t="shared" si="14"/>
        <v/>
      </c>
      <c r="E492" s="19" t="s">
        <v>315</v>
      </c>
      <c r="F492" s="19"/>
      <c r="G492" s="19"/>
      <c r="H492" s="19" t="str">
        <f t="shared" si="15"/>
        <v/>
      </c>
    </row>
    <row r="493" spans="1:8" ht="19.5" customHeight="1">
      <c r="A493" s="19" t="s">
        <v>314</v>
      </c>
      <c r="B493" s="19"/>
      <c r="C493" s="19"/>
      <c r="D493" s="19" t="str">
        <f t="shared" si="14"/>
        <v/>
      </c>
      <c r="E493" s="19" t="s">
        <v>313</v>
      </c>
      <c r="F493" s="19">
        <v>63</v>
      </c>
      <c r="G493" s="19"/>
      <c r="H493" s="19">
        <f t="shared" si="15"/>
        <v>0</v>
      </c>
    </row>
    <row r="494" spans="1:8" ht="19.5" customHeight="1">
      <c r="A494" s="19" t="s">
        <v>312</v>
      </c>
      <c r="B494" s="19"/>
      <c r="C494" s="19"/>
      <c r="D494" s="19" t="str">
        <f t="shared" si="14"/>
        <v/>
      </c>
      <c r="E494" s="19" t="s">
        <v>311</v>
      </c>
      <c r="F494" s="19">
        <f>SUM(F495:F500)</f>
        <v>0</v>
      </c>
      <c r="G494" s="19">
        <f>SUM(G495:G500)</f>
        <v>0</v>
      </c>
      <c r="H494" s="19" t="str">
        <f t="shared" si="15"/>
        <v/>
      </c>
    </row>
    <row r="495" spans="1:8" ht="19.5" customHeight="1">
      <c r="A495" s="19" t="s">
        <v>310</v>
      </c>
      <c r="B495" s="19">
        <v>192</v>
      </c>
      <c r="C495" s="19">
        <v>148</v>
      </c>
      <c r="D495" s="19">
        <f t="shared" si="14"/>
        <v>77.099999999999994</v>
      </c>
      <c r="E495" s="19" t="s">
        <v>80</v>
      </c>
      <c r="F495" s="19"/>
      <c r="G495" s="19"/>
      <c r="H495" s="19" t="str">
        <f t="shared" si="15"/>
        <v/>
      </c>
    </row>
    <row r="496" spans="1:8" ht="19.5" customHeight="1">
      <c r="A496" s="19" t="s">
        <v>309</v>
      </c>
      <c r="B496" s="19">
        <f>SUM(B497:B505)</f>
        <v>0</v>
      </c>
      <c r="C496" s="19">
        <f>SUM(C497:C505)</f>
        <v>0</v>
      </c>
      <c r="D496" s="19" t="str">
        <f t="shared" si="14"/>
        <v/>
      </c>
      <c r="E496" s="19" t="s">
        <v>78</v>
      </c>
      <c r="F496" s="19"/>
      <c r="G496" s="19"/>
      <c r="H496" s="19" t="str">
        <f t="shared" si="15"/>
        <v/>
      </c>
    </row>
    <row r="497" spans="1:8" ht="19.5" customHeight="1">
      <c r="A497" s="19" t="s">
        <v>80</v>
      </c>
      <c r="B497" s="19"/>
      <c r="C497" s="19"/>
      <c r="D497" s="19" t="str">
        <f t="shared" si="14"/>
        <v/>
      </c>
      <c r="E497" s="19" t="s">
        <v>76</v>
      </c>
      <c r="F497" s="19"/>
      <c r="G497" s="19"/>
      <c r="H497" s="19" t="str">
        <f t="shared" si="15"/>
        <v/>
      </c>
    </row>
    <row r="498" spans="1:8" ht="19.5" customHeight="1">
      <c r="A498" s="19" t="s">
        <v>78</v>
      </c>
      <c r="B498" s="19"/>
      <c r="C498" s="19"/>
      <c r="D498" s="19" t="str">
        <f t="shared" si="14"/>
        <v/>
      </c>
      <c r="E498" s="19" t="s">
        <v>265</v>
      </c>
      <c r="F498" s="19"/>
      <c r="G498" s="19"/>
      <c r="H498" s="19" t="str">
        <f t="shared" si="15"/>
        <v/>
      </c>
    </row>
    <row r="499" spans="1:8" ht="19.5" customHeight="1">
      <c r="A499" s="19" t="s">
        <v>76</v>
      </c>
      <c r="B499" s="19"/>
      <c r="C499" s="19"/>
      <c r="D499" s="19" t="str">
        <f t="shared" si="14"/>
        <v/>
      </c>
      <c r="E499" s="19" t="s">
        <v>308</v>
      </c>
      <c r="F499" s="19"/>
      <c r="G499" s="19"/>
      <c r="H499" s="19" t="str">
        <f t="shared" si="15"/>
        <v/>
      </c>
    </row>
    <row r="500" spans="1:8" ht="19.5" customHeight="1">
      <c r="A500" s="19" t="s">
        <v>307</v>
      </c>
      <c r="B500" s="19"/>
      <c r="C500" s="19"/>
      <c r="D500" s="19" t="str">
        <f t="shared" si="14"/>
        <v/>
      </c>
      <c r="E500" s="19" t="s">
        <v>306</v>
      </c>
      <c r="F500" s="19"/>
      <c r="G500" s="19"/>
      <c r="H500" s="19" t="str">
        <f t="shared" si="15"/>
        <v/>
      </c>
    </row>
    <row r="501" spans="1:8" ht="19.5" customHeight="1">
      <c r="A501" s="19" t="s">
        <v>305</v>
      </c>
      <c r="B501" s="19"/>
      <c r="C501" s="19"/>
      <c r="D501" s="19" t="str">
        <f t="shared" si="14"/>
        <v/>
      </c>
      <c r="E501" s="19" t="s">
        <v>304</v>
      </c>
      <c r="F501" s="19">
        <f>SUM(F502:F505)</f>
        <v>171</v>
      </c>
      <c r="G501" s="19">
        <f>SUM(G502:G505)</f>
        <v>0</v>
      </c>
      <c r="H501" s="19">
        <f t="shared" si="15"/>
        <v>0</v>
      </c>
    </row>
    <row r="502" spans="1:8" ht="19.5" customHeight="1">
      <c r="A502" s="19" t="s">
        <v>303</v>
      </c>
      <c r="B502" s="19"/>
      <c r="C502" s="19"/>
      <c r="D502" s="19" t="str">
        <f t="shared" si="14"/>
        <v/>
      </c>
      <c r="E502" s="19" t="s">
        <v>302</v>
      </c>
      <c r="F502" s="19"/>
      <c r="G502" s="19"/>
      <c r="H502" s="19" t="str">
        <f t="shared" si="15"/>
        <v/>
      </c>
    </row>
    <row r="503" spans="1:8" ht="19.5" customHeight="1">
      <c r="A503" s="19" t="s">
        <v>301</v>
      </c>
      <c r="B503" s="19"/>
      <c r="C503" s="19"/>
      <c r="D503" s="19" t="str">
        <f t="shared" si="14"/>
        <v/>
      </c>
      <c r="E503" s="19" t="s">
        <v>300</v>
      </c>
      <c r="F503" s="19">
        <v>171</v>
      </c>
      <c r="G503" s="19"/>
      <c r="H503" s="19">
        <f t="shared" si="15"/>
        <v>0</v>
      </c>
    </row>
    <row r="504" spans="1:8" ht="19.5" customHeight="1">
      <c r="A504" s="19" t="s">
        <v>299</v>
      </c>
      <c r="B504" s="19"/>
      <c r="C504" s="19"/>
      <c r="D504" s="19" t="str">
        <f t="shared" si="14"/>
        <v/>
      </c>
      <c r="E504" s="19" t="s">
        <v>298</v>
      </c>
      <c r="F504" s="19"/>
      <c r="G504" s="19"/>
      <c r="H504" s="19" t="str">
        <f t="shared" si="15"/>
        <v/>
      </c>
    </row>
    <row r="505" spans="1:8" ht="19.5" customHeight="1">
      <c r="A505" s="19" t="s">
        <v>297</v>
      </c>
      <c r="B505" s="19"/>
      <c r="C505" s="19"/>
      <c r="D505" s="19" t="str">
        <f t="shared" si="14"/>
        <v/>
      </c>
      <c r="E505" s="19" t="s">
        <v>296</v>
      </c>
      <c r="F505" s="19"/>
      <c r="G505" s="19"/>
      <c r="H505" s="19" t="str">
        <f t="shared" si="15"/>
        <v/>
      </c>
    </row>
    <row r="506" spans="1:8" ht="19.5" customHeight="1">
      <c r="A506" s="19" t="s">
        <v>295</v>
      </c>
      <c r="B506" s="19">
        <f>SUM(B507:B515)</f>
        <v>0</v>
      </c>
      <c r="C506" s="19">
        <f>SUM(C507:C515)</f>
        <v>0</v>
      </c>
      <c r="D506" s="19" t="str">
        <f t="shared" si="14"/>
        <v/>
      </c>
      <c r="E506" s="19" t="s">
        <v>294</v>
      </c>
      <c r="F506" s="19">
        <f>SUM(F507:F508)</f>
        <v>0</v>
      </c>
      <c r="G506" s="19">
        <f>SUM(G507:G508)</f>
        <v>0</v>
      </c>
      <c r="H506" s="19" t="str">
        <f t="shared" si="15"/>
        <v/>
      </c>
    </row>
    <row r="507" spans="1:8" ht="19.5" customHeight="1">
      <c r="A507" s="19" t="s">
        <v>80</v>
      </c>
      <c r="B507" s="19"/>
      <c r="C507" s="19"/>
      <c r="D507" s="19" t="str">
        <f t="shared" si="14"/>
        <v/>
      </c>
      <c r="E507" s="19" t="s">
        <v>293</v>
      </c>
      <c r="F507" s="19"/>
      <c r="G507" s="19"/>
      <c r="H507" s="19" t="str">
        <f t="shared" si="15"/>
        <v/>
      </c>
    </row>
    <row r="508" spans="1:8" ht="19.5" customHeight="1">
      <c r="A508" s="19" t="s">
        <v>78</v>
      </c>
      <c r="B508" s="19"/>
      <c r="C508" s="19"/>
      <c r="D508" s="19" t="str">
        <f t="shared" si="14"/>
        <v/>
      </c>
      <c r="E508" s="19" t="s">
        <v>292</v>
      </c>
      <c r="F508" s="19"/>
      <c r="G508" s="19"/>
      <c r="H508" s="19" t="str">
        <f t="shared" si="15"/>
        <v/>
      </c>
    </row>
    <row r="509" spans="1:8" ht="19.5" customHeight="1">
      <c r="A509" s="19" t="s">
        <v>76</v>
      </c>
      <c r="B509" s="19"/>
      <c r="C509" s="19"/>
      <c r="D509" s="19" t="str">
        <f t="shared" si="14"/>
        <v/>
      </c>
      <c r="E509" s="19" t="s">
        <v>291</v>
      </c>
      <c r="F509" s="19">
        <f>SUM(F510,B520,B536,B541,F528,F536,F542,B549)</f>
        <v>437</v>
      </c>
      <c r="G509" s="19">
        <f>SUM(G510,C520,C536,C541,G528,G536,G542,C549)</f>
        <v>144</v>
      </c>
      <c r="H509" s="19">
        <f t="shared" si="15"/>
        <v>33</v>
      </c>
    </row>
    <row r="510" spans="1:8" ht="19.5" customHeight="1">
      <c r="A510" s="19" t="s">
        <v>290</v>
      </c>
      <c r="B510" s="19"/>
      <c r="C510" s="19"/>
      <c r="D510" s="19" t="str">
        <f t="shared" si="14"/>
        <v/>
      </c>
      <c r="E510" s="19" t="s">
        <v>289</v>
      </c>
      <c r="F510" s="19">
        <f>SUM(F511:F517)+SUM(B518:B519)</f>
        <v>330</v>
      </c>
      <c r="G510" s="19">
        <f>SUM(G511:G517)+SUM(C518:C519)</f>
        <v>0</v>
      </c>
      <c r="H510" s="19">
        <f t="shared" si="15"/>
        <v>0</v>
      </c>
    </row>
    <row r="511" spans="1:8" ht="19.5" customHeight="1">
      <c r="A511" s="19" t="s">
        <v>288</v>
      </c>
      <c r="B511" s="19"/>
      <c r="C511" s="19"/>
      <c r="D511" s="19" t="str">
        <f t="shared" si="14"/>
        <v/>
      </c>
      <c r="E511" s="19" t="s">
        <v>80</v>
      </c>
      <c r="F511" s="19"/>
      <c r="G511" s="19"/>
      <c r="H511" s="19" t="str">
        <f t="shared" si="15"/>
        <v/>
      </c>
    </row>
    <row r="512" spans="1:8" ht="19.5" customHeight="1">
      <c r="A512" s="19" t="s">
        <v>287</v>
      </c>
      <c r="B512" s="19"/>
      <c r="C512" s="19"/>
      <c r="D512" s="19" t="str">
        <f t="shared" si="14"/>
        <v/>
      </c>
      <c r="E512" s="19" t="s">
        <v>78</v>
      </c>
      <c r="F512" s="19"/>
      <c r="G512" s="19"/>
      <c r="H512" s="19" t="str">
        <f t="shared" si="15"/>
        <v/>
      </c>
    </row>
    <row r="513" spans="1:8" ht="19.5" customHeight="1">
      <c r="A513" s="19" t="s">
        <v>286</v>
      </c>
      <c r="B513" s="19"/>
      <c r="C513" s="19"/>
      <c r="D513" s="19" t="str">
        <f t="shared" si="14"/>
        <v/>
      </c>
      <c r="E513" s="19" t="s">
        <v>76</v>
      </c>
      <c r="F513" s="19"/>
      <c r="G513" s="19"/>
      <c r="H513" s="19" t="str">
        <f t="shared" si="15"/>
        <v/>
      </c>
    </row>
    <row r="514" spans="1:8" ht="19.5" customHeight="1">
      <c r="A514" s="19" t="s">
        <v>285</v>
      </c>
      <c r="B514" s="19"/>
      <c r="C514" s="19"/>
      <c r="D514" s="19" t="str">
        <f t="shared" si="14"/>
        <v/>
      </c>
      <c r="E514" s="19" t="s">
        <v>284</v>
      </c>
      <c r="F514" s="19"/>
      <c r="G514" s="19"/>
      <c r="H514" s="19" t="str">
        <f t="shared" si="15"/>
        <v/>
      </c>
    </row>
    <row r="515" spans="1:8" ht="19.5" customHeight="1">
      <c r="A515" s="19" t="s">
        <v>283</v>
      </c>
      <c r="B515" s="19"/>
      <c r="C515" s="19"/>
      <c r="D515" s="19" t="str">
        <f t="shared" si="14"/>
        <v/>
      </c>
      <c r="E515" s="19" t="s">
        <v>282</v>
      </c>
      <c r="F515" s="19"/>
      <c r="G515" s="19"/>
      <c r="H515" s="19" t="str">
        <f t="shared" si="15"/>
        <v/>
      </c>
    </row>
    <row r="516" spans="1:8" ht="19.5" customHeight="1">
      <c r="A516" s="19" t="s">
        <v>281</v>
      </c>
      <c r="B516" s="19">
        <f>SUM(F491:F493)</f>
        <v>63</v>
      </c>
      <c r="C516" s="19">
        <f>SUM(G491:G493)</f>
        <v>0</v>
      </c>
      <c r="D516" s="19">
        <f t="shared" si="14"/>
        <v>0</v>
      </c>
      <c r="E516" s="19" t="s">
        <v>280</v>
      </c>
      <c r="F516" s="19"/>
      <c r="G516" s="19"/>
      <c r="H516" s="19" t="str">
        <f t="shared" si="15"/>
        <v/>
      </c>
    </row>
    <row r="517" spans="1:8" s="25" customFormat="1" ht="19.5" customHeight="1">
      <c r="A517" s="26" t="s">
        <v>279</v>
      </c>
      <c r="B517" s="26"/>
      <c r="C517" s="26"/>
      <c r="D517" s="26" t="str">
        <f t="shared" ref="D517:D580" si="16">IF(B517=0,"",ROUND(C517/B517*100,1))</f>
        <v/>
      </c>
      <c r="E517" s="26" t="s">
        <v>278</v>
      </c>
      <c r="F517" s="26"/>
      <c r="G517" s="26"/>
      <c r="H517" s="26" t="str">
        <f t="shared" ref="H517:H580" si="17">IF(F517=0,"",ROUND(G517/F517*100,1))</f>
        <v/>
      </c>
    </row>
    <row r="518" spans="1:8" ht="19.5" customHeight="1">
      <c r="A518" s="19" t="s">
        <v>277</v>
      </c>
      <c r="B518" s="19"/>
      <c r="C518" s="19"/>
      <c r="D518" s="19" t="str">
        <f t="shared" si="16"/>
        <v/>
      </c>
      <c r="E518" s="19" t="s">
        <v>276</v>
      </c>
      <c r="F518" s="19"/>
      <c r="G518" s="19"/>
      <c r="H518" s="19" t="str">
        <f t="shared" si="17"/>
        <v/>
      </c>
    </row>
    <row r="519" spans="1:8" ht="19.5" customHeight="1">
      <c r="A519" s="19" t="s">
        <v>275</v>
      </c>
      <c r="B519" s="19">
        <v>330</v>
      </c>
      <c r="C519" s="19"/>
      <c r="D519" s="19">
        <f t="shared" si="16"/>
        <v>0</v>
      </c>
      <c r="E519" s="19" t="s">
        <v>274</v>
      </c>
      <c r="F519" s="19"/>
      <c r="G519" s="19"/>
      <c r="H519" s="19" t="str">
        <f t="shared" si="17"/>
        <v/>
      </c>
    </row>
    <row r="520" spans="1:8" ht="19.5" customHeight="1">
      <c r="A520" s="19" t="s">
        <v>273</v>
      </c>
      <c r="B520" s="19">
        <f>SUM(B521:B535)</f>
        <v>0</v>
      </c>
      <c r="C520" s="19">
        <f>SUM(C521:C535)</f>
        <v>0</v>
      </c>
      <c r="D520" s="19" t="str">
        <f t="shared" si="16"/>
        <v/>
      </c>
      <c r="E520" s="19" t="s">
        <v>272</v>
      </c>
      <c r="F520" s="19"/>
      <c r="G520" s="19"/>
      <c r="H520" s="19" t="str">
        <f t="shared" si="17"/>
        <v/>
      </c>
    </row>
    <row r="521" spans="1:8" ht="19.5" customHeight="1">
      <c r="A521" s="19" t="s">
        <v>80</v>
      </c>
      <c r="B521" s="19"/>
      <c r="C521" s="19"/>
      <c r="D521" s="19" t="str">
        <f t="shared" si="16"/>
        <v/>
      </c>
      <c r="E521" s="19" t="s">
        <v>271</v>
      </c>
      <c r="F521" s="19"/>
      <c r="G521" s="19"/>
      <c r="H521" s="19" t="str">
        <f t="shared" si="17"/>
        <v/>
      </c>
    </row>
    <row r="522" spans="1:8" ht="19.5" customHeight="1">
      <c r="A522" s="19" t="s">
        <v>78</v>
      </c>
      <c r="B522" s="19"/>
      <c r="C522" s="19"/>
      <c r="D522" s="19" t="str">
        <f t="shared" si="16"/>
        <v/>
      </c>
      <c r="E522" s="19" t="s">
        <v>270</v>
      </c>
      <c r="F522" s="19"/>
      <c r="G522" s="19"/>
      <c r="H522" s="19" t="str">
        <f t="shared" si="17"/>
        <v/>
      </c>
    </row>
    <row r="523" spans="1:8" ht="19.5" customHeight="1">
      <c r="A523" s="19" t="s">
        <v>76</v>
      </c>
      <c r="B523" s="19"/>
      <c r="C523" s="19"/>
      <c r="D523" s="19" t="str">
        <f t="shared" si="16"/>
        <v/>
      </c>
      <c r="E523" s="19" t="s">
        <v>269</v>
      </c>
      <c r="F523" s="19"/>
      <c r="G523" s="19"/>
      <c r="H523" s="19" t="str">
        <f t="shared" si="17"/>
        <v/>
      </c>
    </row>
    <row r="524" spans="1:8" ht="19.5" customHeight="1">
      <c r="A524" s="19" t="s">
        <v>268</v>
      </c>
      <c r="B524" s="19"/>
      <c r="C524" s="19"/>
      <c r="D524" s="19" t="str">
        <f t="shared" si="16"/>
        <v/>
      </c>
      <c r="E524" s="19" t="s">
        <v>267</v>
      </c>
      <c r="F524" s="19"/>
      <c r="G524" s="19"/>
      <c r="H524" s="19" t="str">
        <f t="shared" si="17"/>
        <v/>
      </c>
    </row>
    <row r="525" spans="1:8" ht="19.5" customHeight="1">
      <c r="A525" s="19" t="s">
        <v>266</v>
      </c>
      <c r="B525" s="19"/>
      <c r="C525" s="19"/>
      <c r="D525" s="19" t="str">
        <f t="shared" si="16"/>
        <v/>
      </c>
      <c r="E525" s="19" t="s">
        <v>265</v>
      </c>
      <c r="F525" s="19"/>
      <c r="G525" s="19"/>
      <c r="H525" s="19" t="str">
        <f t="shared" si="17"/>
        <v/>
      </c>
    </row>
    <row r="526" spans="1:8" ht="19.5" customHeight="1">
      <c r="A526" s="19" t="s">
        <v>264</v>
      </c>
      <c r="B526" s="19"/>
      <c r="C526" s="19"/>
      <c r="D526" s="19" t="str">
        <f t="shared" si="16"/>
        <v/>
      </c>
      <c r="E526" s="19" t="s">
        <v>263</v>
      </c>
      <c r="F526" s="19"/>
      <c r="G526" s="19"/>
      <c r="H526" s="19" t="str">
        <f t="shared" si="17"/>
        <v/>
      </c>
    </row>
    <row r="527" spans="1:8" ht="19.5" customHeight="1">
      <c r="A527" s="19" t="s">
        <v>262</v>
      </c>
      <c r="B527" s="19"/>
      <c r="C527" s="19"/>
      <c r="D527" s="19" t="str">
        <f t="shared" si="16"/>
        <v/>
      </c>
      <c r="E527" s="19" t="s">
        <v>261</v>
      </c>
      <c r="F527" s="19"/>
      <c r="G527" s="19"/>
      <c r="H527" s="19" t="str">
        <f t="shared" si="17"/>
        <v/>
      </c>
    </row>
    <row r="528" spans="1:8" ht="19.5" customHeight="1">
      <c r="A528" s="19" t="s">
        <v>260</v>
      </c>
      <c r="B528" s="19"/>
      <c r="C528" s="19"/>
      <c r="D528" s="19" t="str">
        <f t="shared" si="16"/>
        <v/>
      </c>
      <c r="E528" s="19" t="s">
        <v>259</v>
      </c>
      <c r="F528" s="19">
        <f>SUM(F529:F535)</f>
        <v>86</v>
      </c>
      <c r="G528" s="19">
        <f>SUM(G529:G535)</f>
        <v>80</v>
      </c>
      <c r="H528" s="19">
        <f t="shared" si="17"/>
        <v>93</v>
      </c>
    </row>
    <row r="529" spans="1:8" ht="19.5" customHeight="1">
      <c r="A529" s="19" t="s">
        <v>258</v>
      </c>
      <c r="B529" s="19"/>
      <c r="C529" s="19"/>
      <c r="D529" s="19" t="str">
        <f t="shared" si="16"/>
        <v/>
      </c>
      <c r="E529" s="19" t="s">
        <v>80</v>
      </c>
      <c r="F529" s="19">
        <v>63</v>
      </c>
      <c r="G529" s="19">
        <v>57</v>
      </c>
      <c r="H529" s="19">
        <f t="shared" si="17"/>
        <v>90.5</v>
      </c>
    </row>
    <row r="530" spans="1:8" ht="19.5" customHeight="1">
      <c r="A530" s="19" t="s">
        <v>257</v>
      </c>
      <c r="B530" s="19"/>
      <c r="C530" s="19"/>
      <c r="D530" s="19" t="str">
        <f t="shared" si="16"/>
        <v/>
      </c>
      <c r="E530" s="19" t="s">
        <v>78</v>
      </c>
      <c r="F530" s="19">
        <v>23</v>
      </c>
      <c r="G530" s="19">
        <v>23</v>
      </c>
      <c r="H530" s="19">
        <f t="shared" si="17"/>
        <v>100</v>
      </c>
    </row>
    <row r="531" spans="1:8" ht="19.5" customHeight="1">
      <c r="A531" s="19" t="s">
        <v>256</v>
      </c>
      <c r="B531" s="19"/>
      <c r="C531" s="19"/>
      <c r="D531" s="19" t="str">
        <f t="shared" si="16"/>
        <v/>
      </c>
      <c r="E531" s="19" t="s">
        <v>76</v>
      </c>
      <c r="F531" s="19"/>
      <c r="G531" s="19"/>
      <c r="H531" s="19" t="str">
        <f t="shared" si="17"/>
        <v/>
      </c>
    </row>
    <row r="532" spans="1:8" ht="19.5" customHeight="1">
      <c r="A532" s="19" t="s">
        <v>255</v>
      </c>
      <c r="B532" s="19"/>
      <c r="C532" s="19"/>
      <c r="D532" s="19" t="str">
        <f t="shared" si="16"/>
        <v/>
      </c>
      <c r="E532" s="19" t="s">
        <v>254</v>
      </c>
      <c r="F532" s="19"/>
      <c r="G532" s="19"/>
      <c r="H532" s="19" t="str">
        <f t="shared" si="17"/>
        <v/>
      </c>
    </row>
    <row r="533" spans="1:8" ht="19.5" customHeight="1">
      <c r="A533" s="19" t="s">
        <v>253</v>
      </c>
      <c r="B533" s="19"/>
      <c r="C533" s="19"/>
      <c r="D533" s="19" t="str">
        <f t="shared" si="16"/>
        <v/>
      </c>
      <c r="E533" s="19" t="s">
        <v>252</v>
      </c>
      <c r="F533" s="19"/>
      <c r="G533" s="19"/>
      <c r="H533" s="19" t="str">
        <f t="shared" si="17"/>
        <v/>
      </c>
    </row>
    <row r="534" spans="1:8" ht="19.5" customHeight="1">
      <c r="A534" s="19" t="s">
        <v>251</v>
      </c>
      <c r="B534" s="19"/>
      <c r="C534" s="19"/>
      <c r="D534" s="19" t="str">
        <f t="shared" si="16"/>
        <v/>
      </c>
      <c r="E534" s="19" t="s">
        <v>250</v>
      </c>
      <c r="F534" s="19"/>
      <c r="G534" s="19"/>
      <c r="H534" s="19" t="str">
        <f t="shared" si="17"/>
        <v/>
      </c>
    </row>
    <row r="535" spans="1:8" ht="19.5" customHeight="1">
      <c r="A535" s="19" t="s">
        <v>249</v>
      </c>
      <c r="B535" s="19"/>
      <c r="C535" s="19"/>
      <c r="D535" s="19" t="str">
        <f t="shared" si="16"/>
        <v/>
      </c>
      <c r="E535" s="19" t="s">
        <v>248</v>
      </c>
      <c r="F535" s="19"/>
      <c r="G535" s="19"/>
      <c r="H535" s="19" t="str">
        <f t="shared" si="17"/>
        <v/>
      </c>
    </row>
    <row r="536" spans="1:8" ht="19.5" customHeight="1">
      <c r="A536" s="19" t="s">
        <v>247</v>
      </c>
      <c r="B536" s="19">
        <f>SUM(B537:B540)</f>
        <v>0</v>
      </c>
      <c r="C536" s="19">
        <f>SUM(C537:C540)</f>
        <v>0</v>
      </c>
      <c r="D536" s="19" t="str">
        <f t="shared" si="16"/>
        <v/>
      </c>
      <c r="E536" s="19" t="s">
        <v>246</v>
      </c>
      <c r="F536" s="19">
        <f>SUM(F537:F541)</f>
        <v>0</v>
      </c>
      <c r="G536" s="19">
        <f>SUM(G537:G541)</f>
        <v>0</v>
      </c>
      <c r="H536" s="19" t="str">
        <f t="shared" si="17"/>
        <v/>
      </c>
    </row>
    <row r="537" spans="1:8" ht="19.5" customHeight="1">
      <c r="A537" s="19" t="s">
        <v>80</v>
      </c>
      <c r="B537" s="19"/>
      <c r="C537" s="19"/>
      <c r="D537" s="19" t="str">
        <f t="shared" si="16"/>
        <v/>
      </c>
      <c r="E537" s="19" t="s">
        <v>80</v>
      </c>
      <c r="F537" s="19"/>
      <c r="G537" s="19"/>
      <c r="H537" s="19" t="str">
        <f t="shared" si="17"/>
        <v/>
      </c>
    </row>
    <row r="538" spans="1:8" ht="19.5" customHeight="1">
      <c r="A538" s="19" t="s">
        <v>78</v>
      </c>
      <c r="B538" s="19"/>
      <c r="C538" s="19"/>
      <c r="D538" s="19" t="str">
        <f t="shared" si="16"/>
        <v/>
      </c>
      <c r="E538" s="19" t="s">
        <v>78</v>
      </c>
      <c r="F538" s="19"/>
      <c r="G538" s="19"/>
      <c r="H538" s="19" t="str">
        <f t="shared" si="17"/>
        <v/>
      </c>
    </row>
    <row r="539" spans="1:8" ht="19.5" customHeight="1">
      <c r="A539" s="19" t="s">
        <v>76</v>
      </c>
      <c r="B539" s="19"/>
      <c r="C539" s="19"/>
      <c r="D539" s="19" t="str">
        <f t="shared" si="16"/>
        <v/>
      </c>
      <c r="E539" s="19" t="s">
        <v>76</v>
      </c>
      <c r="F539" s="19"/>
      <c r="G539" s="19"/>
      <c r="H539" s="19" t="str">
        <f t="shared" si="17"/>
        <v/>
      </c>
    </row>
    <row r="540" spans="1:8" ht="19.5" customHeight="1">
      <c r="A540" s="19" t="s">
        <v>245</v>
      </c>
      <c r="B540" s="19"/>
      <c r="C540" s="19"/>
      <c r="D540" s="19" t="str">
        <f t="shared" si="16"/>
        <v/>
      </c>
      <c r="E540" s="19" t="s">
        <v>244</v>
      </c>
      <c r="F540" s="19"/>
      <c r="G540" s="19"/>
      <c r="H540" s="19" t="str">
        <f t="shared" si="17"/>
        <v/>
      </c>
    </row>
    <row r="541" spans="1:8" ht="19.5" customHeight="1">
      <c r="A541" s="19" t="s">
        <v>243</v>
      </c>
      <c r="B541" s="19">
        <f>SUM(B542:B543)+SUM(F518:F527)</f>
        <v>0</v>
      </c>
      <c r="C541" s="19">
        <f>SUM(C542:C543)+SUM(G518:G527)</f>
        <v>64</v>
      </c>
      <c r="D541" s="19" t="str">
        <f t="shared" si="16"/>
        <v/>
      </c>
      <c r="E541" s="19" t="s">
        <v>242</v>
      </c>
      <c r="F541" s="19"/>
      <c r="G541" s="19"/>
      <c r="H541" s="19" t="str">
        <f t="shared" si="17"/>
        <v/>
      </c>
    </row>
    <row r="542" spans="1:8" ht="19.5" customHeight="1">
      <c r="A542" s="19" t="s">
        <v>80</v>
      </c>
      <c r="B542" s="19"/>
      <c r="C542" s="19">
        <v>64</v>
      </c>
      <c r="D542" s="19" t="str">
        <f t="shared" si="16"/>
        <v/>
      </c>
      <c r="E542" s="19" t="s">
        <v>241</v>
      </c>
      <c r="F542" s="19">
        <f>F543+SUM(B545:B548)</f>
        <v>21</v>
      </c>
      <c r="G542" s="19">
        <f>G543+SUM(C545:C548)</f>
        <v>0</v>
      </c>
      <c r="H542" s="19">
        <f t="shared" si="17"/>
        <v>0</v>
      </c>
    </row>
    <row r="543" spans="1:8" ht="19.5" customHeight="1">
      <c r="A543" s="19" t="s">
        <v>78</v>
      </c>
      <c r="B543" s="19"/>
      <c r="C543" s="19"/>
      <c r="D543" s="19" t="str">
        <f t="shared" si="16"/>
        <v/>
      </c>
      <c r="E543" s="19" t="s">
        <v>80</v>
      </c>
      <c r="F543" s="19"/>
      <c r="G543" s="19"/>
      <c r="H543" s="19" t="str">
        <f t="shared" si="17"/>
        <v/>
      </c>
    </row>
    <row r="544" spans="1:8" s="25" customFormat="1" ht="19.5" customHeight="1">
      <c r="A544" s="26" t="s">
        <v>76</v>
      </c>
      <c r="B544" s="26"/>
      <c r="C544" s="26"/>
      <c r="D544" s="26" t="str">
        <f t="shared" si="16"/>
        <v/>
      </c>
      <c r="E544" s="26" t="s">
        <v>78</v>
      </c>
      <c r="F544" s="26"/>
      <c r="G544" s="26"/>
      <c r="H544" s="26" t="str">
        <f t="shared" si="17"/>
        <v/>
      </c>
    </row>
    <row r="545" spans="1:8" ht="19.5" customHeight="1">
      <c r="A545" s="19" t="s">
        <v>76</v>
      </c>
      <c r="B545" s="19"/>
      <c r="C545" s="19"/>
      <c r="D545" s="19" t="str">
        <f t="shared" si="16"/>
        <v/>
      </c>
      <c r="E545" s="19" t="s">
        <v>240</v>
      </c>
      <c r="F545" s="19"/>
      <c r="G545" s="19"/>
      <c r="H545" s="19" t="str">
        <f t="shared" si="17"/>
        <v/>
      </c>
    </row>
    <row r="546" spans="1:8" ht="19.5" customHeight="1">
      <c r="A546" s="19" t="s">
        <v>239</v>
      </c>
      <c r="B546" s="19">
        <v>21</v>
      </c>
      <c r="C546" s="19"/>
      <c r="D546" s="19">
        <f t="shared" si="16"/>
        <v>0</v>
      </c>
      <c r="E546" s="19" t="s">
        <v>238</v>
      </c>
      <c r="F546" s="19"/>
      <c r="G546" s="19"/>
      <c r="H546" s="19" t="str">
        <f t="shared" si="17"/>
        <v/>
      </c>
    </row>
    <row r="547" spans="1:8" ht="19.5" customHeight="1">
      <c r="A547" s="19" t="s">
        <v>237</v>
      </c>
      <c r="B547" s="19"/>
      <c r="C547" s="19"/>
      <c r="D547" s="19" t="str">
        <f t="shared" si="16"/>
        <v/>
      </c>
      <c r="E547" s="19" t="s">
        <v>236</v>
      </c>
      <c r="F547" s="19">
        <f>SUM(F548:F552)</f>
        <v>67</v>
      </c>
      <c r="G547" s="19">
        <f>SUM(G548:G552)</f>
        <v>0</v>
      </c>
      <c r="H547" s="19">
        <f t="shared" si="17"/>
        <v>0</v>
      </c>
    </row>
    <row r="548" spans="1:8" ht="19.5" customHeight="1">
      <c r="A548" s="19" t="s">
        <v>235</v>
      </c>
      <c r="B548" s="19"/>
      <c r="C548" s="19"/>
      <c r="D548" s="19" t="str">
        <f t="shared" si="16"/>
        <v/>
      </c>
      <c r="E548" s="19" t="s">
        <v>80</v>
      </c>
      <c r="F548" s="19"/>
      <c r="G548" s="19"/>
      <c r="H548" s="19" t="str">
        <f t="shared" si="17"/>
        <v/>
      </c>
    </row>
    <row r="549" spans="1:8" ht="19.5" customHeight="1">
      <c r="A549" s="19" t="s">
        <v>234</v>
      </c>
      <c r="B549" s="19">
        <f>SUM(B550:B555)</f>
        <v>0</v>
      </c>
      <c r="C549" s="19">
        <f>SUM(C550:C555)</f>
        <v>0</v>
      </c>
      <c r="D549" s="19" t="str">
        <f t="shared" si="16"/>
        <v/>
      </c>
      <c r="E549" s="19" t="s">
        <v>78</v>
      </c>
      <c r="F549" s="19"/>
      <c r="G549" s="19"/>
      <c r="H549" s="19" t="str">
        <f t="shared" si="17"/>
        <v/>
      </c>
    </row>
    <row r="550" spans="1:8" ht="19.5" customHeight="1">
      <c r="A550" s="19" t="s">
        <v>233</v>
      </c>
      <c r="B550" s="19"/>
      <c r="C550" s="19"/>
      <c r="D550" s="19" t="str">
        <f t="shared" si="16"/>
        <v/>
      </c>
      <c r="E550" s="19" t="s">
        <v>76</v>
      </c>
      <c r="F550" s="19"/>
      <c r="G550" s="19"/>
      <c r="H550" s="19" t="str">
        <f t="shared" si="17"/>
        <v/>
      </c>
    </row>
    <row r="551" spans="1:8" ht="19.5" customHeight="1">
      <c r="A551" s="19" t="s">
        <v>232</v>
      </c>
      <c r="B551" s="19"/>
      <c r="C551" s="19"/>
      <c r="D551" s="19" t="str">
        <f t="shared" si="16"/>
        <v/>
      </c>
      <c r="E551" s="19" t="s">
        <v>231</v>
      </c>
      <c r="F551" s="19"/>
      <c r="G551" s="19"/>
      <c r="H551" s="19" t="str">
        <f t="shared" si="17"/>
        <v/>
      </c>
    </row>
    <row r="552" spans="1:8" ht="19.5" customHeight="1">
      <c r="A552" s="19" t="s">
        <v>230</v>
      </c>
      <c r="B552" s="19"/>
      <c r="C552" s="19"/>
      <c r="D552" s="19" t="str">
        <f t="shared" si="16"/>
        <v/>
      </c>
      <c r="E552" s="19" t="s">
        <v>229</v>
      </c>
      <c r="F552" s="19">
        <v>67</v>
      </c>
      <c r="G552" s="19"/>
      <c r="H552" s="19">
        <f t="shared" si="17"/>
        <v>0</v>
      </c>
    </row>
    <row r="553" spans="1:8" ht="19.5" customHeight="1">
      <c r="A553" s="19" t="s">
        <v>228</v>
      </c>
      <c r="B553" s="19"/>
      <c r="C553" s="19"/>
      <c r="D553" s="19" t="str">
        <f t="shared" si="16"/>
        <v/>
      </c>
      <c r="E553" s="19" t="s">
        <v>227</v>
      </c>
      <c r="F553" s="19">
        <f>SUM(F554:F555)</f>
        <v>10057</v>
      </c>
      <c r="G553" s="19">
        <f>SUM(G554:G555)</f>
        <v>0</v>
      </c>
      <c r="H553" s="19">
        <f t="shared" si="17"/>
        <v>0</v>
      </c>
    </row>
    <row r="554" spans="1:8" ht="19.5" customHeight="1">
      <c r="A554" s="19" t="s">
        <v>226</v>
      </c>
      <c r="B554" s="19"/>
      <c r="C554" s="19"/>
      <c r="D554" s="19" t="str">
        <f t="shared" si="16"/>
        <v/>
      </c>
      <c r="E554" s="19" t="s">
        <v>225</v>
      </c>
      <c r="F554" s="19"/>
      <c r="G554" s="19"/>
      <c r="H554" s="19" t="str">
        <f t="shared" si="17"/>
        <v/>
      </c>
    </row>
    <row r="555" spans="1:8" ht="19.5" customHeight="1">
      <c r="A555" s="19" t="s">
        <v>224</v>
      </c>
      <c r="B555" s="19"/>
      <c r="C555" s="19"/>
      <c r="D555" s="19" t="str">
        <f t="shared" si="16"/>
        <v/>
      </c>
      <c r="E555" s="19" t="s">
        <v>223</v>
      </c>
      <c r="F555" s="19">
        <v>10057</v>
      </c>
      <c r="G555" s="19"/>
      <c r="H555" s="19">
        <f t="shared" si="17"/>
        <v>0</v>
      </c>
    </row>
    <row r="556" spans="1:8" ht="19.5" customHeight="1">
      <c r="A556" s="19" t="s">
        <v>222</v>
      </c>
      <c r="B556" s="19">
        <f>SUM(B557,B567,F547,F553)</f>
        <v>10493</v>
      </c>
      <c r="C556" s="19">
        <f>SUM(C557,C567,G547,G553)</f>
        <v>0</v>
      </c>
      <c r="D556" s="19">
        <f t="shared" si="16"/>
        <v>0</v>
      </c>
      <c r="E556" s="19" t="s">
        <v>221</v>
      </c>
      <c r="F556" s="19">
        <f>SUM(F557,F564,F570)</f>
        <v>0</v>
      </c>
      <c r="G556" s="19">
        <f>SUM(G557,G564,G570)</f>
        <v>0</v>
      </c>
      <c r="H556" s="19" t="str">
        <f t="shared" si="17"/>
        <v/>
      </c>
    </row>
    <row r="557" spans="1:8" ht="19.5" customHeight="1">
      <c r="A557" s="19" t="s">
        <v>220</v>
      </c>
      <c r="B557" s="19">
        <f>SUM(B558:B566)</f>
        <v>369</v>
      </c>
      <c r="C557" s="19">
        <f>SUM(C558:C566)</f>
        <v>0</v>
      </c>
      <c r="D557" s="19">
        <f t="shared" si="16"/>
        <v>0</v>
      </c>
      <c r="E557" s="19" t="s">
        <v>219</v>
      </c>
      <c r="F557" s="19">
        <f>SUM(F558:F563)</f>
        <v>0</v>
      </c>
      <c r="G557" s="19">
        <f>SUM(G558:G563)</f>
        <v>0</v>
      </c>
      <c r="H557" s="19" t="str">
        <f t="shared" si="17"/>
        <v/>
      </c>
    </row>
    <row r="558" spans="1:8" ht="19.5" customHeight="1">
      <c r="A558" s="19" t="s">
        <v>80</v>
      </c>
      <c r="B558" s="19"/>
      <c r="C558" s="19"/>
      <c r="D558" s="19" t="str">
        <f t="shared" si="16"/>
        <v/>
      </c>
      <c r="E558" s="19" t="s">
        <v>80</v>
      </c>
      <c r="F558" s="19"/>
      <c r="G558" s="19"/>
      <c r="H558" s="19" t="str">
        <f t="shared" si="17"/>
        <v/>
      </c>
    </row>
    <row r="559" spans="1:8" ht="19.5" customHeight="1">
      <c r="A559" s="19" t="s">
        <v>78</v>
      </c>
      <c r="B559" s="19"/>
      <c r="C559" s="19"/>
      <c r="D559" s="19" t="str">
        <f t="shared" si="16"/>
        <v/>
      </c>
      <c r="E559" s="19" t="s">
        <v>78</v>
      </c>
      <c r="F559" s="19"/>
      <c r="G559" s="19"/>
      <c r="H559" s="19" t="str">
        <f t="shared" si="17"/>
        <v/>
      </c>
    </row>
    <row r="560" spans="1:8" ht="19.5" customHeight="1">
      <c r="A560" s="19" t="s">
        <v>76</v>
      </c>
      <c r="B560" s="19"/>
      <c r="C560" s="19"/>
      <c r="D560" s="19" t="str">
        <f t="shared" si="16"/>
        <v/>
      </c>
      <c r="E560" s="19" t="s">
        <v>76</v>
      </c>
      <c r="F560" s="19"/>
      <c r="G560" s="19"/>
      <c r="H560" s="19" t="str">
        <f t="shared" si="17"/>
        <v/>
      </c>
    </row>
    <row r="561" spans="1:8" ht="19.5" customHeight="1">
      <c r="A561" s="19" t="s">
        <v>218</v>
      </c>
      <c r="B561" s="19"/>
      <c r="C561" s="19"/>
      <c r="D561" s="19" t="str">
        <f t="shared" si="16"/>
        <v/>
      </c>
      <c r="E561" s="19" t="s">
        <v>217</v>
      </c>
      <c r="F561" s="19"/>
      <c r="G561" s="19"/>
      <c r="H561" s="19" t="str">
        <f t="shared" si="17"/>
        <v/>
      </c>
    </row>
    <row r="562" spans="1:8" ht="19.5" customHeight="1">
      <c r="A562" s="19" t="s">
        <v>216</v>
      </c>
      <c r="B562" s="19"/>
      <c r="C562" s="19"/>
      <c r="D562" s="19" t="str">
        <f t="shared" si="16"/>
        <v/>
      </c>
      <c r="E562" s="19" t="s">
        <v>215</v>
      </c>
      <c r="F562" s="19"/>
      <c r="G562" s="19"/>
      <c r="H562" s="19" t="str">
        <f t="shared" si="17"/>
        <v/>
      </c>
    </row>
    <row r="563" spans="1:8" ht="19.5" customHeight="1">
      <c r="A563" s="19" t="s">
        <v>214</v>
      </c>
      <c r="B563" s="19"/>
      <c r="C563" s="19"/>
      <c r="D563" s="19" t="str">
        <f t="shared" si="16"/>
        <v/>
      </c>
      <c r="E563" s="19" t="s">
        <v>213</v>
      </c>
      <c r="F563" s="19"/>
      <c r="G563" s="19"/>
      <c r="H563" s="19" t="str">
        <f t="shared" si="17"/>
        <v/>
      </c>
    </row>
    <row r="564" spans="1:8" ht="19.5" customHeight="1">
      <c r="A564" s="19" t="s">
        <v>212</v>
      </c>
      <c r="B564" s="19"/>
      <c r="C564" s="19"/>
      <c r="D564" s="19" t="str">
        <f t="shared" si="16"/>
        <v/>
      </c>
      <c r="E564" s="19" t="s">
        <v>211</v>
      </c>
      <c r="F564" s="19">
        <f>SUM(F565:F569)</f>
        <v>0</v>
      </c>
      <c r="G564" s="19">
        <f>SUM(G565:G569)</f>
        <v>0</v>
      </c>
      <c r="H564" s="19" t="str">
        <f t="shared" si="17"/>
        <v/>
      </c>
    </row>
    <row r="565" spans="1:8" ht="19.5" customHeight="1">
      <c r="A565" s="19" t="s">
        <v>86</v>
      </c>
      <c r="B565" s="19"/>
      <c r="C565" s="19"/>
      <c r="D565" s="19" t="str">
        <f t="shared" si="16"/>
        <v/>
      </c>
      <c r="E565" s="19" t="s">
        <v>210</v>
      </c>
      <c r="F565" s="19"/>
      <c r="G565" s="19"/>
      <c r="H565" s="19" t="str">
        <f t="shared" si="17"/>
        <v/>
      </c>
    </row>
    <row r="566" spans="1:8" ht="19.5" customHeight="1">
      <c r="A566" s="19" t="s">
        <v>209</v>
      </c>
      <c r="B566" s="19">
        <v>369</v>
      </c>
      <c r="C566" s="19"/>
      <c r="D566" s="19">
        <f t="shared" si="16"/>
        <v>0</v>
      </c>
      <c r="E566" s="19" t="s">
        <v>208</v>
      </c>
      <c r="F566" s="19"/>
      <c r="G566" s="19"/>
      <c r="H566" s="19" t="str">
        <f t="shared" si="17"/>
        <v/>
      </c>
    </row>
    <row r="567" spans="1:8" ht="19.5" customHeight="1">
      <c r="A567" s="19" t="s">
        <v>207</v>
      </c>
      <c r="B567" s="19">
        <f>SUM(B568:B571)+SUM(F545:F546)</f>
        <v>0</v>
      </c>
      <c r="C567" s="19">
        <f>SUM(C568:C571)+SUM(G545:G546)</f>
        <v>0</v>
      </c>
      <c r="D567" s="19" t="str">
        <f t="shared" si="16"/>
        <v/>
      </c>
      <c r="E567" s="19" t="s">
        <v>206</v>
      </c>
      <c r="F567" s="19"/>
      <c r="G567" s="19"/>
      <c r="H567" s="19" t="str">
        <f t="shared" si="17"/>
        <v/>
      </c>
    </row>
    <row r="568" spans="1:8" ht="19.5" customHeight="1">
      <c r="A568" s="19" t="s">
        <v>80</v>
      </c>
      <c r="B568" s="19"/>
      <c r="C568" s="19"/>
      <c r="D568" s="19" t="str">
        <f t="shared" si="16"/>
        <v/>
      </c>
      <c r="E568" s="19" t="s">
        <v>205</v>
      </c>
      <c r="F568" s="19"/>
      <c r="G568" s="19"/>
      <c r="H568" s="19" t="str">
        <f t="shared" si="17"/>
        <v/>
      </c>
    </row>
    <row r="569" spans="1:8" ht="19.5" customHeight="1">
      <c r="A569" s="19" t="s">
        <v>78</v>
      </c>
      <c r="B569" s="19"/>
      <c r="C569" s="19"/>
      <c r="D569" s="19" t="str">
        <f t="shared" si="16"/>
        <v/>
      </c>
      <c r="E569" s="19" t="s">
        <v>204</v>
      </c>
      <c r="F569" s="19"/>
      <c r="G569" s="19"/>
      <c r="H569" s="19" t="str">
        <f t="shared" si="17"/>
        <v/>
      </c>
    </row>
    <row r="570" spans="1:8" ht="19.5" customHeight="1">
      <c r="A570" s="19" t="s">
        <v>76</v>
      </c>
      <c r="B570" s="19"/>
      <c r="C570" s="19"/>
      <c r="D570" s="19" t="str">
        <f t="shared" si="16"/>
        <v/>
      </c>
      <c r="E570" s="19" t="s">
        <v>203</v>
      </c>
      <c r="F570" s="19"/>
      <c r="G570" s="19"/>
      <c r="H570" s="19" t="str">
        <f t="shared" si="17"/>
        <v/>
      </c>
    </row>
    <row r="571" spans="1:8" s="25" customFormat="1" ht="19.5" customHeight="1">
      <c r="A571" s="26" t="s">
        <v>202</v>
      </c>
      <c r="B571" s="26"/>
      <c r="C571" s="26"/>
      <c r="D571" s="26" t="str">
        <f t="shared" si="16"/>
        <v/>
      </c>
      <c r="E571" s="26" t="s">
        <v>201</v>
      </c>
      <c r="F571" s="26">
        <f>SUM(B572:B580)</f>
        <v>0</v>
      </c>
      <c r="G571" s="26">
        <f>SUM(C572:C580)</f>
        <v>112</v>
      </c>
      <c r="H571" s="26" t="str">
        <f t="shared" si="17"/>
        <v/>
      </c>
    </row>
    <row r="572" spans="1:8" ht="19.5" customHeight="1">
      <c r="A572" s="19" t="s">
        <v>200</v>
      </c>
      <c r="B572" s="19"/>
      <c r="C572" s="19"/>
      <c r="D572" s="19" t="str">
        <f t="shared" si="16"/>
        <v/>
      </c>
      <c r="E572" s="19" t="s">
        <v>199</v>
      </c>
      <c r="F572" s="19"/>
      <c r="G572" s="19"/>
      <c r="H572" s="19" t="str">
        <f t="shared" si="17"/>
        <v/>
      </c>
    </row>
    <row r="573" spans="1:8" ht="19.5" customHeight="1">
      <c r="A573" s="19" t="s">
        <v>198</v>
      </c>
      <c r="B573" s="19"/>
      <c r="C573" s="19"/>
      <c r="D573" s="19" t="str">
        <f t="shared" si="16"/>
        <v/>
      </c>
      <c r="E573" s="19" t="s">
        <v>197</v>
      </c>
      <c r="F573" s="19"/>
      <c r="G573" s="19"/>
      <c r="H573" s="19" t="str">
        <f t="shared" si="17"/>
        <v/>
      </c>
    </row>
    <row r="574" spans="1:8" ht="19.5" customHeight="1">
      <c r="A574" s="19" t="s">
        <v>196</v>
      </c>
      <c r="B574" s="19"/>
      <c r="C574" s="19"/>
      <c r="D574" s="19" t="str">
        <f t="shared" si="16"/>
        <v/>
      </c>
      <c r="E574" s="19" t="s">
        <v>86</v>
      </c>
      <c r="F574" s="19"/>
      <c r="G574" s="19"/>
      <c r="H574" s="19" t="str">
        <f t="shared" si="17"/>
        <v/>
      </c>
    </row>
    <row r="575" spans="1:8" ht="19.5" customHeight="1">
      <c r="A575" s="19" t="s">
        <v>195</v>
      </c>
      <c r="B575" s="19"/>
      <c r="C575" s="19"/>
      <c r="D575" s="19" t="str">
        <f t="shared" si="16"/>
        <v/>
      </c>
      <c r="E575" s="19" t="s">
        <v>194</v>
      </c>
      <c r="F575" s="19">
        <v>15</v>
      </c>
      <c r="G575" s="19">
        <v>20</v>
      </c>
      <c r="H575" s="19">
        <f t="shared" si="17"/>
        <v>133.30000000000001</v>
      </c>
    </row>
    <row r="576" spans="1:8" ht="19.5" customHeight="1">
      <c r="A576" s="19" t="s">
        <v>193</v>
      </c>
      <c r="B576" s="19"/>
      <c r="C576" s="19"/>
      <c r="D576" s="19" t="str">
        <f t="shared" si="16"/>
        <v/>
      </c>
      <c r="E576" s="19" t="s">
        <v>192</v>
      </c>
      <c r="F576" s="19">
        <f>SUM(F577:F596)</f>
        <v>0</v>
      </c>
      <c r="G576" s="19">
        <f>SUM(G577:G596)</f>
        <v>0</v>
      </c>
      <c r="H576" s="19" t="str">
        <f t="shared" si="17"/>
        <v/>
      </c>
    </row>
    <row r="577" spans="1:8" ht="19.5" customHeight="1">
      <c r="A577" s="19" t="s">
        <v>191</v>
      </c>
      <c r="B577" s="19"/>
      <c r="C577" s="19"/>
      <c r="D577" s="19" t="str">
        <f t="shared" si="16"/>
        <v/>
      </c>
      <c r="E577" s="19" t="s">
        <v>80</v>
      </c>
      <c r="F577" s="19"/>
      <c r="G577" s="19"/>
      <c r="H577" s="19" t="str">
        <f t="shared" si="17"/>
        <v/>
      </c>
    </row>
    <row r="578" spans="1:8" ht="19.5" customHeight="1">
      <c r="A578" s="19" t="s">
        <v>190</v>
      </c>
      <c r="B578" s="19"/>
      <c r="C578" s="19"/>
      <c r="D578" s="19" t="str">
        <f t="shared" si="16"/>
        <v/>
      </c>
      <c r="E578" s="19" t="s">
        <v>78</v>
      </c>
      <c r="F578" s="19"/>
      <c r="G578" s="19"/>
      <c r="H578" s="19" t="str">
        <f t="shared" si="17"/>
        <v/>
      </c>
    </row>
    <row r="579" spans="1:8" ht="19.5" customHeight="1">
      <c r="A579" s="19" t="s">
        <v>189</v>
      </c>
      <c r="B579" s="19"/>
      <c r="C579" s="19"/>
      <c r="D579" s="19" t="str">
        <f t="shared" si="16"/>
        <v/>
      </c>
      <c r="E579" s="19" t="s">
        <v>76</v>
      </c>
      <c r="F579" s="19"/>
      <c r="G579" s="19"/>
      <c r="H579" s="19" t="str">
        <f t="shared" si="17"/>
        <v/>
      </c>
    </row>
    <row r="580" spans="1:8" ht="19.5" customHeight="1">
      <c r="A580" s="19" t="s">
        <v>188</v>
      </c>
      <c r="B580" s="19"/>
      <c r="C580" s="19">
        <v>112</v>
      </c>
      <c r="D580" s="19" t="str">
        <f t="shared" si="16"/>
        <v/>
      </c>
      <c r="E580" s="19" t="s">
        <v>187</v>
      </c>
      <c r="F580" s="19"/>
      <c r="G580" s="19"/>
      <c r="H580" s="19" t="str">
        <f t="shared" si="17"/>
        <v/>
      </c>
    </row>
    <row r="581" spans="1:8" ht="19.5" customHeight="1">
      <c r="A581" s="19" t="s">
        <v>186</v>
      </c>
      <c r="B581" s="19">
        <f>SUM(B582,F576,F597,B606,B619,F607)</f>
        <v>429</v>
      </c>
      <c r="C581" s="19">
        <f>SUM(C582,G576,G597,C606,C619,G607)</f>
        <v>676</v>
      </c>
      <c r="D581" s="19">
        <f t="shared" ref="D581:D644" si="18">IF(B581=0,"",ROUND(C581/B581*100,1))</f>
        <v>157.6</v>
      </c>
      <c r="E581" s="19" t="s">
        <v>185</v>
      </c>
      <c r="F581" s="19"/>
      <c r="G581" s="19"/>
      <c r="H581" s="19" t="str">
        <f t="shared" ref="H581:H644" si="19">IF(F581=0,"",ROUND(G581/F581*100,1))</f>
        <v/>
      </c>
    </row>
    <row r="582" spans="1:8" ht="19.5" customHeight="1">
      <c r="A582" s="19" t="s">
        <v>184</v>
      </c>
      <c r="B582" s="19">
        <f>SUM(B583:B598)+SUM(F572:F575)</f>
        <v>429</v>
      </c>
      <c r="C582" s="19">
        <f>SUM(C583:C598)+SUM(G572:G575)</f>
        <v>676</v>
      </c>
      <c r="D582" s="19">
        <f t="shared" si="18"/>
        <v>157.6</v>
      </c>
      <c r="E582" s="19" t="s">
        <v>183</v>
      </c>
      <c r="F582" s="19"/>
      <c r="G582" s="19"/>
      <c r="H582" s="19" t="str">
        <f t="shared" si="19"/>
        <v/>
      </c>
    </row>
    <row r="583" spans="1:8" ht="19.5" customHeight="1">
      <c r="A583" s="19" t="s">
        <v>80</v>
      </c>
      <c r="B583" s="19">
        <v>344</v>
      </c>
      <c r="C583" s="19">
        <v>34</v>
      </c>
      <c r="D583" s="19">
        <f t="shared" si="18"/>
        <v>9.9</v>
      </c>
      <c r="E583" s="19" t="s">
        <v>182</v>
      </c>
      <c r="F583" s="19"/>
      <c r="G583" s="19"/>
      <c r="H583" s="19" t="str">
        <f t="shared" si="19"/>
        <v/>
      </c>
    </row>
    <row r="584" spans="1:8" ht="19.5" customHeight="1">
      <c r="A584" s="19" t="s">
        <v>78</v>
      </c>
      <c r="B584" s="19">
        <v>70</v>
      </c>
      <c r="C584" s="19">
        <v>622</v>
      </c>
      <c r="D584" s="19">
        <f t="shared" si="18"/>
        <v>888.6</v>
      </c>
      <c r="E584" s="19" t="s">
        <v>181</v>
      </c>
      <c r="F584" s="19"/>
      <c r="G584" s="19"/>
      <c r="H584" s="19" t="str">
        <f t="shared" si="19"/>
        <v/>
      </c>
    </row>
    <row r="585" spans="1:8" ht="19.5" customHeight="1">
      <c r="A585" s="19" t="s">
        <v>76</v>
      </c>
      <c r="B585" s="19"/>
      <c r="C585" s="19"/>
      <c r="D585" s="19" t="str">
        <f t="shared" si="18"/>
        <v/>
      </c>
      <c r="E585" s="19" t="s">
        <v>180</v>
      </c>
      <c r="F585" s="19"/>
      <c r="G585" s="19"/>
      <c r="H585" s="19" t="str">
        <f t="shared" si="19"/>
        <v/>
      </c>
    </row>
    <row r="586" spans="1:8" ht="19.5" customHeight="1">
      <c r="A586" s="19" t="s">
        <v>179</v>
      </c>
      <c r="B586" s="19"/>
      <c r="C586" s="19"/>
      <c r="D586" s="19" t="str">
        <f t="shared" si="18"/>
        <v/>
      </c>
      <c r="E586" s="19" t="s">
        <v>178</v>
      </c>
      <c r="F586" s="19"/>
      <c r="G586" s="19"/>
      <c r="H586" s="19" t="str">
        <f t="shared" si="19"/>
        <v/>
      </c>
    </row>
    <row r="587" spans="1:8" ht="19.5" customHeight="1">
      <c r="A587" s="19" t="s">
        <v>177</v>
      </c>
      <c r="B587" s="19"/>
      <c r="C587" s="19"/>
      <c r="D587" s="19" t="str">
        <f t="shared" si="18"/>
        <v/>
      </c>
      <c r="E587" s="19" t="s">
        <v>176</v>
      </c>
      <c r="F587" s="19"/>
      <c r="G587" s="19"/>
      <c r="H587" s="19" t="str">
        <f t="shared" si="19"/>
        <v/>
      </c>
    </row>
    <row r="588" spans="1:8" ht="19.5" customHeight="1">
      <c r="A588" s="19" t="s">
        <v>175</v>
      </c>
      <c r="B588" s="19"/>
      <c r="C588" s="19"/>
      <c r="D588" s="19" t="str">
        <f t="shared" si="18"/>
        <v/>
      </c>
      <c r="E588" s="19" t="s">
        <v>174</v>
      </c>
      <c r="F588" s="19"/>
      <c r="G588" s="19"/>
      <c r="H588" s="19" t="str">
        <f t="shared" si="19"/>
        <v/>
      </c>
    </row>
    <row r="589" spans="1:8" ht="19.5" customHeight="1">
      <c r="A589" s="19" t="s">
        <v>173</v>
      </c>
      <c r="B589" s="19"/>
      <c r="C589" s="19"/>
      <c r="D589" s="19" t="str">
        <f t="shared" si="18"/>
        <v/>
      </c>
      <c r="E589" s="19" t="s">
        <v>172</v>
      </c>
      <c r="F589" s="19"/>
      <c r="G589" s="19"/>
      <c r="H589" s="19" t="str">
        <f t="shared" si="19"/>
        <v/>
      </c>
    </row>
    <row r="590" spans="1:8" ht="19.5" customHeight="1">
      <c r="A590" s="19" t="s">
        <v>171</v>
      </c>
      <c r="B590" s="19"/>
      <c r="C590" s="19"/>
      <c r="D590" s="19" t="str">
        <f t="shared" si="18"/>
        <v/>
      </c>
      <c r="E590" s="19" t="s">
        <v>170</v>
      </c>
      <c r="F590" s="19"/>
      <c r="G590" s="19"/>
      <c r="H590" s="19" t="str">
        <f t="shared" si="19"/>
        <v/>
      </c>
    </row>
    <row r="591" spans="1:8" ht="19.5" customHeight="1">
      <c r="A591" s="19" t="s">
        <v>169</v>
      </c>
      <c r="B591" s="19"/>
      <c r="C591" s="19"/>
      <c r="D591" s="19" t="str">
        <f t="shared" si="18"/>
        <v/>
      </c>
      <c r="E591" s="19" t="s">
        <v>168</v>
      </c>
      <c r="F591" s="19"/>
      <c r="G591" s="19"/>
      <c r="H591" s="19" t="str">
        <f t="shared" si="19"/>
        <v/>
      </c>
    </row>
    <row r="592" spans="1:8" ht="19.5" customHeight="1">
      <c r="A592" s="19" t="s">
        <v>167</v>
      </c>
      <c r="B592" s="19"/>
      <c r="C592" s="19"/>
      <c r="D592" s="19" t="str">
        <f t="shared" si="18"/>
        <v/>
      </c>
      <c r="E592" s="19" t="s">
        <v>166</v>
      </c>
      <c r="F592" s="19"/>
      <c r="G592" s="19"/>
      <c r="H592" s="19" t="str">
        <f t="shared" si="19"/>
        <v/>
      </c>
    </row>
    <row r="593" spans="1:8" ht="19.5" customHeight="1">
      <c r="A593" s="19" t="s">
        <v>165</v>
      </c>
      <c r="B593" s="19"/>
      <c r="C593" s="19"/>
      <c r="D593" s="19" t="str">
        <f t="shared" si="18"/>
        <v/>
      </c>
      <c r="E593" s="19" t="s">
        <v>164</v>
      </c>
      <c r="F593" s="19"/>
      <c r="G593" s="19"/>
      <c r="H593" s="19" t="str">
        <f t="shared" si="19"/>
        <v/>
      </c>
    </row>
    <row r="594" spans="1:8" ht="19.5" customHeight="1">
      <c r="A594" s="19" t="s">
        <v>163</v>
      </c>
      <c r="B594" s="19"/>
      <c r="C594" s="19"/>
      <c r="D594" s="19" t="str">
        <f t="shared" si="18"/>
        <v/>
      </c>
      <c r="E594" s="19" t="s">
        <v>162</v>
      </c>
      <c r="F594" s="19"/>
      <c r="G594" s="19"/>
      <c r="H594" s="19" t="str">
        <f t="shared" si="19"/>
        <v/>
      </c>
    </row>
    <row r="595" spans="1:8" ht="19.5" customHeight="1">
      <c r="A595" s="19" t="s">
        <v>161</v>
      </c>
      <c r="B595" s="19"/>
      <c r="C595" s="19"/>
      <c r="D595" s="19" t="str">
        <f t="shared" si="18"/>
        <v/>
      </c>
      <c r="E595" s="19" t="s">
        <v>86</v>
      </c>
      <c r="F595" s="19"/>
      <c r="G595" s="19"/>
      <c r="H595" s="19" t="str">
        <f t="shared" si="19"/>
        <v/>
      </c>
    </row>
    <row r="596" spans="1:8" ht="19.5" customHeight="1">
      <c r="A596" s="19" t="s">
        <v>160</v>
      </c>
      <c r="B596" s="19"/>
      <c r="C596" s="19"/>
      <c r="D596" s="19" t="str">
        <f t="shared" si="18"/>
        <v/>
      </c>
      <c r="E596" s="19" t="s">
        <v>159</v>
      </c>
      <c r="F596" s="19"/>
      <c r="G596" s="19"/>
      <c r="H596" s="19" t="str">
        <f t="shared" si="19"/>
        <v/>
      </c>
    </row>
    <row r="597" spans="1:8" ht="19.5" customHeight="1">
      <c r="A597" s="19" t="s">
        <v>158</v>
      </c>
      <c r="B597" s="19"/>
      <c r="C597" s="19"/>
      <c r="D597" s="19" t="str">
        <f t="shared" si="18"/>
        <v/>
      </c>
      <c r="E597" s="19" t="s">
        <v>157</v>
      </c>
      <c r="F597" s="19">
        <f>F598+SUM(B599:B605)</f>
        <v>0</v>
      </c>
      <c r="G597" s="19">
        <f>G598+SUM(C599:C605)</f>
        <v>0</v>
      </c>
      <c r="H597" s="19" t="str">
        <f t="shared" si="19"/>
        <v/>
      </c>
    </row>
    <row r="598" spans="1:8" s="25" customFormat="1" ht="19.5" customHeight="1">
      <c r="A598" s="26" t="s">
        <v>156</v>
      </c>
      <c r="B598" s="26"/>
      <c r="C598" s="26"/>
      <c r="D598" s="26" t="str">
        <f t="shared" si="18"/>
        <v/>
      </c>
      <c r="E598" s="26" t="s">
        <v>80</v>
      </c>
      <c r="F598" s="26"/>
      <c r="G598" s="26"/>
      <c r="H598" s="26" t="str">
        <f t="shared" si="19"/>
        <v/>
      </c>
    </row>
    <row r="599" spans="1:8" ht="19.5" customHeight="1">
      <c r="A599" s="20" t="s">
        <v>78</v>
      </c>
      <c r="B599" s="20"/>
      <c r="C599" s="20"/>
      <c r="D599" s="19" t="str">
        <f t="shared" si="18"/>
        <v/>
      </c>
      <c r="E599" s="20" t="s">
        <v>155</v>
      </c>
      <c r="F599" s="20"/>
      <c r="G599" s="20"/>
      <c r="H599" s="19" t="str">
        <f t="shared" si="19"/>
        <v/>
      </c>
    </row>
    <row r="600" spans="1:8" ht="19.5" customHeight="1">
      <c r="A600" s="20" t="s">
        <v>76</v>
      </c>
      <c r="B600" s="20"/>
      <c r="C600" s="20"/>
      <c r="D600" s="19" t="str">
        <f t="shared" si="18"/>
        <v/>
      </c>
      <c r="E600" s="20" t="s">
        <v>154</v>
      </c>
      <c r="F600" s="20"/>
      <c r="G600" s="20"/>
      <c r="H600" s="19" t="str">
        <f t="shared" si="19"/>
        <v/>
      </c>
    </row>
    <row r="601" spans="1:8" ht="19.5" customHeight="1">
      <c r="A601" s="20" t="s">
        <v>153</v>
      </c>
      <c r="B601" s="20"/>
      <c r="C601" s="20"/>
      <c r="D601" s="19" t="str">
        <f t="shared" si="18"/>
        <v/>
      </c>
      <c r="E601" s="20" t="s">
        <v>152</v>
      </c>
      <c r="F601" s="20"/>
      <c r="G601" s="20"/>
      <c r="H601" s="19" t="str">
        <f t="shared" si="19"/>
        <v/>
      </c>
    </row>
    <row r="602" spans="1:8" ht="19.5" customHeight="1">
      <c r="A602" s="20" t="s">
        <v>151</v>
      </c>
      <c r="B602" s="20"/>
      <c r="C602" s="20"/>
      <c r="D602" s="19" t="str">
        <f t="shared" si="18"/>
        <v/>
      </c>
      <c r="E602" s="20" t="s">
        <v>150</v>
      </c>
      <c r="F602" s="20"/>
      <c r="G602" s="20"/>
      <c r="H602" s="19" t="str">
        <f t="shared" si="19"/>
        <v/>
      </c>
    </row>
    <row r="603" spans="1:8" ht="19.5" customHeight="1">
      <c r="A603" s="20" t="s">
        <v>149</v>
      </c>
      <c r="B603" s="20"/>
      <c r="C603" s="20"/>
      <c r="D603" s="19" t="str">
        <f t="shared" si="18"/>
        <v/>
      </c>
      <c r="E603" s="20" t="s">
        <v>148</v>
      </c>
      <c r="F603" s="20"/>
      <c r="G603" s="20"/>
      <c r="H603" s="19" t="str">
        <f t="shared" si="19"/>
        <v/>
      </c>
    </row>
    <row r="604" spans="1:8" ht="19.5" customHeight="1">
      <c r="A604" s="20" t="s">
        <v>86</v>
      </c>
      <c r="B604" s="20"/>
      <c r="C604" s="20"/>
      <c r="D604" s="19" t="str">
        <f t="shared" si="18"/>
        <v/>
      </c>
      <c r="E604" s="20" t="s">
        <v>147</v>
      </c>
      <c r="F604" s="20"/>
      <c r="G604" s="20"/>
      <c r="H604" s="19" t="str">
        <f t="shared" si="19"/>
        <v/>
      </c>
    </row>
    <row r="605" spans="1:8" ht="19.5" customHeight="1">
      <c r="A605" s="20" t="s">
        <v>146</v>
      </c>
      <c r="B605" s="20"/>
      <c r="C605" s="20"/>
      <c r="D605" s="19" t="str">
        <f t="shared" si="18"/>
        <v/>
      </c>
      <c r="E605" s="20" t="s">
        <v>145</v>
      </c>
      <c r="F605" s="20"/>
      <c r="G605" s="20"/>
      <c r="H605" s="19" t="str">
        <f t="shared" si="19"/>
        <v/>
      </c>
    </row>
    <row r="606" spans="1:8" ht="19.5" customHeight="1">
      <c r="A606" s="20" t="s">
        <v>144</v>
      </c>
      <c r="B606" s="20">
        <f>SUM(B607:B618)</f>
        <v>0</v>
      </c>
      <c r="C606" s="20">
        <f>SUM(C607:C618)</f>
        <v>0</v>
      </c>
      <c r="D606" s="19" t="str">
        <f t="shared" si="18"/>
        <v/>
      </c>
      <c r="E606" s="20" t="s">
        <v>143</v>
      </c>
      <c r="F606" s="20"/>
      <c r="G606" s="20"/>
      <c r="H606" s="19" t="str">
        <f t="shared" si="19"/>
        <v/>
      </c>
    </row>
    <row r="607" spans="1:8" ht="19.5" customHeight="1">
      <c r="A607" s="20" t="s">
        <v>80</v>
      </c>
      <c r="B607" s="20"/>
      <c r="C607" s="20"/>
      <c r="D607" s="19" t="str">
        <f t="shared" si="18"/>
        <v/>
      </c>
      <c r="E607" s="20" t="s">
        <v>142</v>
      </c>
      <c r="F607" s="20"/>
      <c r="G607" s="20"/>
      <c r="H607" s="19" t="str">
        <f t="shared" si="19"/>
        <v/>
      </c>
    </row>
    <row r="608" spans="1:8" ht="19.5" customHeight="1">
      <c r="A608" s="20" t="s">
        <v>78</v>
      </c>
      <c r="B608" s="20"/>
      <c r="C608" s="20"/>
      <c r="D608" s="19" t="str">
        <f t="shared" si="18"/>
        <v/>
      </c>
      <c r="E608" s="20" t="s">
        <v>141</v>
      </c>
      <c r="F608" s="20">
        <f>SUM(F609,F618,F622)</f>
        <v>5912</v>
      </c>
      <c r="G608" s="20">
        <f>SUM(G609,G618,G622)</f>
        <v>2521</v>
      </c>
      <c r="H608" s="19">
        <f t="shared" si="19"/>
        <v>42.6</v>
      </c>
    </row>
    <row r="609" spans="1:8" ht="19.5" customHeight="1">
      <c r="A609" s="20" t="s">
        <v>76</v>
      </c>
      <c r="B609" s="20"/>
      <c r="C609" s="20"/>
      <c r="D609" s="19" t="str">
        <f t="shared" si="18"/>
        <v/>
      </c>
      <c r="E609" s="20" t="s">
        <v>140</v>
      </c>
      <c r="F609" s="20">
        <f>SUM(F610:F617)</f>
        <v>5220</v>
      </c>
      <c r="G609" s="20">
        <f>SUM(G610:G617)</f>
        <v>906</v>
      </c>
      <c r="H609" s="19">
        <f t="shared" si="19"/>
        <v>17.399999999999999</v>
      </c>
    </row>
    <row r="610" spans="1:8" ht="19.5" customHeight="1">
      <c r="A610" s="20" t="s">
        <v>139</v>
      </c>
      <c r="B610" s="20"/>
      <c r="C610" s="20"/>
      <c r="D610" s="19" t="str">
        <f t="shared" si="18"/>
        <v/>
      </c>
      <c r="E610" s="20" t="s">
        <v>138</v>
      </c>
      <c r="F610" s="20"/>
      <c r="G610" s="20"/>
      <c r="H610" s="19" t="str">
        <f t="shared" si="19"/>
        <v/>
      </c>
    </row>
    <row r="611" spans="1:8" ht="19.5" customHeight="1">
      <c r="A611" s="20" t="s">
        <v>137</v>
      </c>
      <c r="B611" s="20"/>
      <c r="C611" s="20"/>
      <c r="D611" s="19" t="str">
        <f t="shared" si="18"/>
        <v/>
      </c>
      <c r="E611" s="20" t="s">
        <v>136</v>
      </c>
      <c r="F611" s="20"/>
      <c r="G611" s="20"/>
      <c r="H611" s="19" t="str">
        <f t="shared" si="19"/>
        <v/>
      </c>
    </row>
    <row r="612" spans="1:8" ht="19.5" customHeight="1">
      <c r="A612" s="20" t="s">
        <v>135</v>
      </c>
      <c r="B612" s="20"/>
      <c r="C612" s="20"/>
      <c r="D612" s="19" t="str">
        <f t="shared" si="18"/>
        <v/>
      </c>
      <c r="E612" s="20" t="s">
        <v>134</v>
      </c>
      <c r="F612" s="20"/>
      <c r="G612" s="20">
        <v>906</v>
      </c>
      <c r="H612" s="19" t="str">
        <f t="shared" si="19"/>
        <v/>
      </c>
    </row>
    <row r="613" spans="1:8" ht="19.5" customHeight="1">
      <c r="A613" s="20" t="s">
        <v>133</v>
      </c>
      <c r="B613" s="20"/>
      <c r="C613" s="20"/>
      <c r="D613" s="19" t="str">
        <f t="shared" si="18"/>
        <v/>
      </c>
      <c r="E613" s="20" t="s">
        <v>132</v>
      </c>
      <c r="F613" s="20"/>
      <c r="G613" s="20"/>
      <c r="H613" s="19" t="str">
        <f t="shared" si="19"/>
        <v/>
      </c>
    </row>
    <row r="614" spans="1:8" ht="19.5" customHeight="1">
      <c r="A614" s="20" t="s">
        <v>131</v>
      </c>
      <c r="B614" s="20"/>
      <c r="C614" s="20"/>
      <c r="D614" s="19" t="str">
        <f t="shared" si="18"/>
        <v/>
      </c>
      <c r="E614" s="20" t="s">
        <v>130</v>
      </c>
      <c r="F614" s="20"/>
      <c r="G614" s="20"/>
      <c r="H614" s="19" t="str">
        <f t="shared" si="19"/>
        <v/>
      </c>
    </row>
    <row r="615" spans="1:8" ht="19.5" customHeight="1">
      <c r="A615" s="20" t="s">
        <v>129</v>
      </c>
      <c r="B615" s="20"/>
      <c r="C615" s="20"/>
      <c r="D615" s="19" t="str">
        <f t="shared" si="18"/>
        <v/>
      </c>
      <c r="E615" s="20" t="s">
        <v>128</v>
      </c>
      <c r="F615" s="20"/>
      <c r="G615" s="20"/>
      <c r="H615" s="19" t="str">
        <f t="shared" si="19"/>
        <v/>
      </c>
    </row>
    <row r="616" spans="1:8" ht="19.5" customHeight="1">
      <c r="A616" s="20" t="s">
        <v>127</v>
      </c>
      <c r="B616" s="20"/>
      <c r="C616" s="20"/>
      <c r="D616" s="19" t="str">
        <f t="shared" si="18"/>
        <v/>
      </c>
      <c r="E616" s="20" t="s">
        <v>126</v>
      </c>
      <c r="F616" s="20">
        <v>653</v>
      </c>
      <c r="G616" s="20"/>
      <c r="H616" s="19">
        <f t="shared" si="19"/>
        <v>0</v>
      </c>
    </row>
    <row r="617" spans="1:8" ht="19.5" customHeight="1">
      <c r="A617" s="20" t="s">
        <v>125</v>
      </c>
      <c r="B617" s="20"/>
      <c r="C617" s="20"/>
      <c r="D617" s="19" t="str">
        <f t="shared" si="18"/>
        <v/>
      </c>
      <c r="E617" s="20" t="s">
        <v>124</v>
      </c>
      <c r="F617" s="20">
        <v>4567</v>
      </c>
      <c r="G617" s="20"/>
      <c r="H617" s="19">
        <f t="shared" si="19"/>
        <v>0</v>
      </c>
    </row>
    <row r="618" spans="1:8" ht="19.5" customHeight="1">
      <c r="A618" s="20" t="s">
        <v>123</v>
      </c>
      <c r="B618" s="20"/>
      <c r="C618" s="20"/>
      <c r="D618" s="19" t="str">
        <f t="shared" si="18"/>
        <v/>
      </c>
      <c r="E618" s="20" t="s">
        <v>122</v>
      </c>
      <c r="F618" s="20">
        <f>SUM(F619:F621)</f>
        <v>692</v>
      </c>
      <c r="G618" s="20">
        <f>SUM(G619:G621)</f>
        <v>1615</v>
      </c>
      <c r="H618" s="19">
        <f t="shared" si="19"/>
        <v>233.4</v>
      </c>
    </row>
    <row r="619" spans="1:8" ht="19.5" customHeight="1">
      <c r="A619" s="20" t="s">
        <v>121</v>
      </c>
      <c r="B619" s="20">
        <f>SUM(B620:B625)+SUM(F599:F606)</f>
        <v>0</v>
      </c>
      <c r="C619" s="20">
        <f>SUM(C620:C625)+SUM(G599:G606)</f>
        <v>0</v>
      </c>
      <c r="D619" s="19" t="str">
        <f t="shared" si="18"/>
        <v/>
      </c>
      <c r="E619" s="20" t="s">
        <v>120</v>
      </c>
      <c r="F619" s="20">
        <v>692</v>
      </c>
      <c r="G619" s="20">
        <v>1615</v>
      </c>
      <c r="H619" s="19">
        <f t="shared" si="19"/>
        <v>233.4</v>
      </c>
    </row>
    <row r="620" spans="1:8" ht="19.5" customHeight="1">
      <c r="A620" s="20" t="s">
        <v>80</v>
      </c>
      <c r="B620" s="20"/>
      <c r="C620" s="20"/>
      <c r="D620" s="19" t="str">
        <f t="shared" si="18"/>
        <v/>
      </c>
      <c r="E620" s="20" t="s">
        <v>119</v>
      </c>
      <c r="F620" s="20"/>
      <c r="G620" s="20"/>
      <c r="H620" s="19" t="str">
        <f t="shared" si="19"/>
        <v/>
      </c>
    </row>
    <row r="621" spans="1:8" ht="19.5" customHeight="1">
      <c r="A621" s="20" t="s">
        <v>78</v>
      </c>
      <c r="B621" s="20"/>
      <c r="C621" s="20"/>
      <c r="D621" s="19" t="str">
        <f t="shared" si="18"/>
        <v/>
      </c>
      <c r="E621" s="20" t="s">
        <v>118</v>
      </c>
      <c r="F621" s="20"/>
      <c r="G621" s="20"/>
      <c r="H621" s="19" t="str">
        <f t="shared" si="19"/>
        <v/>
      </c>
    </row>
    <row r="622" spans="1:8" ht="19.5" customHeight="1">
      <c r="A622" s="20" t="s">
        <v>76</v>
      </c>
      <c r="B622" s="20"/>
      <c r="C622" s="20"/>
      <c r="D622" s="19" t="str">
        <f t="shared" si="18"/>
        <v/>
      </c>
      <c r="E622" s="20" t="s">
        <v>117</v>
      </c>
      <c r="F622" s="20">
        <f>SUM(F623:F625)</f>
        <v>0</v>
      </c>
      <c r="G622" s="20">
        <f>SUM(G623:G625)</f>
        <v>0</v>
      </c>
      <c r="H622" s="19" t="str">
        <f t="shared" si="19"/>
        <v/>
      </c>
    </row>
    <row r="623" spans="1:8" ht="19.5" customHeight="1">
      <c r="A623" s="20" t="s">
        <v>116</v>
      </c>
      <c r="B623" s="20"/>
      <c r="C623" s="20"/>
      <c r="D623" s="19" t="str">
        <f t="shared" si="18"/>
        <v/>
      </c>
      <c r="E623" s="20" t="s">
        <v>115</v>
      </c>
      <c r="F623" s="20"/>
      <c r="G623" s="20"/>
      <c r="H623" s="19" t="str">
        <f t="shared" si="19"/>
        <v/>
      </c>
    </row>
    <row r="624" spans="1:8" ht="19.5" customHeight="1">
      <c r="A624" s="20" t="s">
        <v>114</v>
      </c>
      <c r="B624" s="20"/>
      <c r="C624" s="20"/>
      <c r="D624" s="19" t="str">
        <f t="shared" si="18"/>
        <v/>
      </c>
      <c r="E624" s="20" t="s">
        <v>113</v>
      </c>
      <c r="F624" s="20"/>
      <c r="G624" s="20"/>
      <c r="H624" s="19" t="str">
        <f t="shared" si="19"/>
        <v/>
      </c>
    </row>
    <row r="625" spans="1:8" s="25" customFormat="1" ht="19.5" customHeight="1">
      <c r="A625" s="27" t="s">
        <v>112</v>
      </c>
      <c r="B625" s="27"/>
      <c r="C625" s="27"/>
      <c r="D625" s="26" t="str">
        <f t="shared" si="18"/>
        <v/>
      </c>
      <c r="E625" s="27" t="s">
        <v>111</v>
      </c>
      <c r="F625" s="27"/>
      <c r="G625" s="27"/>
      <c r="H625" s="26" t="str">
        <f t="shared" si="19"/>
        <v/>
      </c>
    </row>
    <row r="626" spans="1:8" ht="19.5" customHeight="1">
      <c r="A626" s="20" t="s">
        <v>110</v>
      </c>
      <c r="B626" s="20">
        <f>SUM(B627,B642,F629,F635,F641)</f>
        <v>0</v>
      </c>
      <c r="C626" s="20">
        <f>SUM(C627,C642,G629,G635,G641)</f>
        <v>0</v>
      </c>
      <c r="D626" s="19" t="str">
        <f t="shared" si="18"/>
        <v/>
      </c>
      <c r="E626" s="20" t="s">
        <v>109</v>
      </c>
      <c r="F626" s="20"/>
      <c r="G626" s="20"/>
      <c r="H626" s="19" t="str">
        <f t="shared" si="19"/>
        <v/>
      </c>
    </row>
    <row r="627" spans="1:8" ht="19.5" customHeight="1">
      <c r="A627" s="20" t="s">
        <v>108</v>
      </c>
      <c r="B627" s="20">
        <f>SUM(B628:B641)</f>
        <v>0</v>
      </c>
      <c r="C627" s="20">
        <f>SUM(C628:C641)</f>
        <v>0</v>
      </c>
      <c r="D627" s="19" t="str">
        <f t="shared" si="18"/>
        <v/>
      </c>
      <c r="E627" s="20" t="s">
        <v>86</v>
      </c>
      <c r="F627" s="20"/>
      <c r="G627" s="20"/>
      <c r="H627" s="19" t="str">
        <f t="shared" si="19"/>
        <v/>
      </c>
    </row>
    <row r="628" spans="1:8" ht="19.5" customHeight="1">
      <c r="A628" s="20" t="s">
        <v>80</v>
      </c>
      <c r="B628" s="20"/>
      <c r="C628" s="20"/>
      <c r="D628" s="19" t="str">
        <f t="shared" si="18"/>
        <v/>
      </c>
      <c r="E628" s="20" t="s">
        <v>107</v>
      </c>
      <c r="F628" s="20"/>
      <c r="G628" s="20"/>
      <c r="H628" s="19" t="str">
        <f t="shared" si="19"/>
        <v/>
      </c>
    </row>
    <row r="629" spans="1:8" ht="19.5" customHeight="1">
      <c r="A629" s="20" t="s">
        <v>78</v>
      </c>
      <c r="B629" s="20"/>
      <c r="C629" s="20"/>
      <c r="D629" s="19" t="str">
        <f t="shared" si="18"/>
        <v/>
      </c>
      <c r="E629" s="20" t="s">
        <v>106</v>
      </c>
      <c r="F629" s="20">
        <f>SUM(F630:F634)</f>
        <v>0</v>
      </c>
      <c r="G629" s="20">
        <f>SUM(G630:G634)</f>
        <v>0</v>
      </c>
      <c r="H629" s="19" t="str">
        <f t="shared" si="19"/>
        <v/>
      </c>
    </row>
    <row r="630" spans="1:8" ht="19.5" customHeight="1">
      <c r="A630" s="20" t="s">
        <v>76</v>
      </c>
      <c r="B630" s="20"/>
      <c r="C630" s="20"/>
      <c r="D630" s="19" t="str">
        <f t="shared" si="18"/>
        <v/>
      </c>
      <c r="E630" s="20" t="s">
        <v>105</v>
      </c>
      <c r="F630" s="20"/>
      <c r="G630" s="20"/>
      <c r="H630" s="19" t="str">
        <f t="shared" si="19"/>
        <v/>
      </c>
    </row>
    <row r="631" spans="1:8" ht="19.5" customHeight="1">
      <c r="A631" s="20" t="s">
        <v>104</v>
      </c>
      <c r="B631" s="20"/>
      <c r="C631" s="20"/>
      <c r="D631" s="19" t="str">
        <f t="shared" si="18"/>
        <v/>
      </c>
      <c r="E631" s="20" t="s">
        <v>103</v>
      </c>
      <c r="F631" s="20"/>
      <c r="G631" s="20"/>
      <c r="H631" s="19" t="str">
        <f t="shared" si="19"/>
        <v/>
      </c>
    </row>
    <row r="632" spans="1:8" ht="19.5" customHeight="1">
      <c r="A632" s="20" t="s">
        <v>102</v>
      </c>
      <c r="B632" s="20"/>
      <c r="C632" s="20"/>
      <c r="D632" s="19" t="str">
        <f t="shared" si="18"/>
        <v/>
      </c>
      <c r="E632" s="20" t="s">
        <v>101</v>
      </c>
      <c r="F632" s="20"/>
      <c r="G632" s="20"/>
      <c r="H632" s="19" t="str">
        <f t="shared" si="19"/>
        <v/>
      </c>
    </row>
    <row r="633" spans="1:8" ht="19.5" customHeight="1">
      <c r="A633" s="20" t="s">
        <v>100</v>
      </c>
      <c r="B633" s="20"/>
      <c r="C633" s="20"/>
      <c r="D633" s="19" t="str">
        <f t="shared" si="18"/>
        <v/>
      </c>
      <c r="E633" s="20" t="s">
        <v>99</v>
      </c>
      <c r="F633" s="20"/>
      <c r="G633" s="20"/>
      <c r="H633" s="19" t="str">
        <f t="shared" si="19"/>
        <v/>
      </c>
    </row>
    <row r="634" spans="1:8" ht="19.5" customHeight="1">
      <c r="A634" s="20" t="s">
        <v>98</v>
      </c>
      <c r="B634" s="20"/>
      <c r="C634" s="20"/>
      <c r="D634" s="19" t="str">
        <f t="shared" si="18"/>
        <v/>
      </c>
      <c r="E634" s="20" t="s">
        <v>97</v>
      </c>
      <c r="F634" s="20"/>
      <c r="G634" s="20"/>
      <c r="H634" s="19" t="str">
        <f t="shared" si="19"/>
        <v/>
      </c>
    </row>
    <row r="635" spans="1:8" ht="19.5" customHeight="1">
      <c r="A635" s="20" t="s">
        <v>96</v>
      </c>
      <c r="B635" s="20"/>
      <c r="C635" s="20"/>
      <c r="D635" s="19" t="str">
        <f t="shared" si="18"/>
        <v/>
      </c>
      <c r="E635" s="20" t="s">
        <v>95</v>
      </c>
      <c r="F635" s="20">
        <f>SUM(F636:F640)</f>
        <v>0</v>
      </c>
      <c r="G635" s="20">
        <f>SUM(G636:G640)</f>
        <v>0</v>
      </c>
      <c r="H635" s="19" t="str">
        <f t="shared" si="19"/>
        <v/>
      </c>
    </row>
    <row r="636" spans="1:8" ht="19.5" customHeight="1">
      <c r="A636" s="20" t="s">
        <v>94</v>
      </c>
      <c r="B636" s="20"/>
      <c r="C636" s="20"/>
      <c r="D636" s="19" t="str">
        <f t="shared" si="18"/>
        <v/>
      </c>
      <c r="E636" s="20" t="s">
        <v>93</v>
      </c>
      <c r="F636" s="20"/>
      <c r="G636" s="20"/>
      <c r="H636" s="19" t="str">
        <f t="shared" si="19"/>
        <v/>
      </c>
    </row>
    <row r="637" spans="1:8" ht="19.5" customHeight="1">
      <c r="A637" s="20" t="s">
        <v>92</v>
      </c>
      <c r="B637" s="20"/>
      <c r="C637" s="20"/>
      <c r="D637" s="19" t="str">
        <f t="shared" si="18"/>
        <v/>
      </c>
      <c r="E637" s="20" t="s">
        <v>91</v>
      </c>
      <c r="F637" s="20"/>
      <c r="G637" s="20"/>
      <c r="H637" s="19" t="str">
        <f t="shared" si="19"/>
        <v/>
      </c>
    </row>
    <row r="638" spans="1:8" ht="19.5" customHeight="1">
      <c r="A638" s="20" t="s">
        <v>90</v>
      </c>
      <c r="B638" s="20"/>
      <c r="C638" s="20"/>
      <c r="D638" s="19" t="str">
        <f t="shared" si="18"/>
        <v/>
      </c>
      <c r="E638" s="20" t="s">
        <v>89</v>
      </c>
      <c r="F638" s="20"/>
      <c r="G638" s="20"/>
      <c r="H638" s="19" t="str">
        <f t="shared" si="19"/>
        <v/>
      </c>
    </row>
    <row r="639" spans="1:8" ht="19.5" customHeight="1">
      <c r="A639" s="20" t="s">
        <v>88</v>
      </c>
      <c r="B639" s="20"/>
      <c r="C639" s="20"/>
      <c r="D639" s="19" t="str">
        <f t="shared" si="18"/>
        <v/>
      </c>
      <c r="E639" s="20" t="s">
        <v>87</v>
      </c>
      <c r="F639" s="20"/>
      <c r="G639" s="20"/>
      <c r="H639" s="19" t="str">
        <f t="shared" si="19"/>
        <v/>
      </c>
    </row>
    <row r="640" spans="1:8" ht="19.5" customHeight="1">
      <c r="A640" s="20" t="s">
        <v>86</v>
      </c>
      <c r="B640" s="20"/>
      <c r="C640" s="20"/>
      <c r="D640" s="19" t="str">
        <f t="shared" si="18"/>
        <v/>
      </c>
      <c r="E640" s="20" t="s">
        <v>85</v>
      </c>
      <c r="F640" s="20"/>
      <c r="G640" s="20"/>
      <c r="H640" s="19" t="str">
        <f t="shared" si="19"/>
        <v/>
      </c>
    </row>
    <row r="641" spans="1:8" ht="19.5" customHeight="1">
      <c r="A641" s="20" t="s">
        <v>84</v>
      </c>
      <c r="B641" s="20"/>
      <c r="C641" s="20"/>
      <c r="D641" s="19" t="str">
        <f t="shared" si="18"/>
        <v/>
      </c>
      <c r="E641" s="20" t="s">
        <v>83</v>
      </c>
      <c r="F641" s="20">
        <f>SUM(F642:F652)</f>
        <v>0</v>
      </c>
      <c r="G641" s="20">
        <f>SUM(G642:G652)</f>
        <v>0</v>
      </c>
      <c r="H641" s="19" t="str">
        <f t="shared" si="19"/>
        <v/>
      </c>
    </row>
    <row r="642" spans="1:8" ht="19.5" customHeight="1">
      <c r="A642" s="20" t="s">
        <v>82</v>
      </c>
      <c r="B642" s="20">
        <f>SUM(B643:B652)+SUM(F626:F628)</f>
        <v>0</v>
      </c>
      <c r="C642" s="20">
        <f>SUM(C643:C652)+SUM(G626:G628)</f>
        <v>0</v>
      </c>
      <c r="D642" s="19" t="str">
        <f t="shared" si="18"/>
        <v/>
      </c>
      <c r="E642" s="20" t="s">
        <v>81</v>
      </c>
      <c r="F642" s="20"/>
      <c r="G642" s="20"/>
      <c r="H642" s="19" t="str">
        <f t="shared" si="19"/>
        <v/>
      </c>
    </row>
    <row r="643" spans="1:8" ht="19.5" customHeight="1">
      <c r="A643" s="20" t="s">
        <v>80</v>
      </c>
      <c r="B643" s="20"/>
      <c r="C643" s="20"/>
      <c r="D643" s="19" t="str">
        <f t="shared" si="18"/>
        <v/>
      </c>
      <c r="E643" s="20" t="s">
        <v>79</v>
      </c>
      <c r="F643" s="20"/>
      <c r="G643" s="20"/>
      <c r="H643" s="19" t="str">
        <f t="shared" si="19"/>
        <v/>
      </c>
    </row>
    <row r="644" spans="1:8" ht="19.5" customHeight="1">
      <c r="A644" s="20" t="s">
        <v>78</v>
      </c>
      <c r="B644" s="20"/>
      <c r="C644" s="20"/>
      <c r="D644" s="19" t="str">
        <f t="shared" si="18"/>
        <v/>
      </c>
      <c r="E644" s="20" t="s">
        <v>77</v>
      </c>
      <c r="F644" s="20"/>
      <c r="G644" s="20"/>
      <c r="H644" s="19" t="str">
        <f t="shared" si="19"/>
        <v/>
      </c>
    </row>
    <row r="645" spans="1:8" ht="19.5" customHeight="1">
      <c r="A645" s="20" t="s">
        <v>76</v>
      </c>
      <c r="B645" s="20"/>
      <c r="C645" s="20"/>
      <c r="D645" s="19" t="str">
        <f t="shared" ref="D645:D662" si="20">IF(B645=0,"",ROUND(C645/B645*100,1))</f>
        <v/>
      </c>
      <c r="E645" s="20" t="s">
        <v>75</v>
      </c>
      <c r="F645" s="20"/>
      <c r="G645" s="20"/>
      <c r="H645" s="19" t="str">
        <f t="shared" ref="H645:H662" si="21">IF(F645=0,"",ROUND(G645/F645*100,1))</f>
        <v/>
      </c>
    </row>
    <row r="646" spans="1:8" ht="19.5" customHeight="1">
      <c r="A646" s="20" t="s">
        <v>74</v>
      </c>
      <c r="B646" s="20"/>
      <c r="C646" s="20"/>
      <c r="D646" s="19" t="str">
        <f t="shared" si="20"/>
        <v/>
      </c>
      <c r="E646" s="20" t="s">
        <v>73</v>
      </c>
      <c r="F646" s="20"/>
      <c r="G646" s="20"/>
      <c r="H646" s="19" t="str">
        <f t="shared" si="21"/>
        <v/>
      </c>
    </row>
    <row r="647" spans="1:8" ht="19.5" customHeight="1">
      <c r="A647" s="20" t="s">
        <v>72</v>
      </c>
      <c r="B647" s="20"/>
      <c r="C647" s="20"/>
      <c r="D647" s="19" t="str">
        <f t="shared" si="20"/>
        <v/>
      </c>
      <c r="E647" s="20" t="s">
        <v>71</v>
      </c>
      <c r="F647" s="20"/>
      <c r="G647" s="20"/>
      <c r="H647" s="19" t="str">
        <f t="shared" si="21"/>
        <v/>
      </c>
    </row>
    <row r="648" spans="1:8" ht="19.5" customHeight="1">
      <c r="A648" s="20" t="s">
        <v>70</v>
      </c>
      <c r="B648" s="20"/>
      <c r="C648" s="20"/>
      <c r="D648" s="19" t="str">
        <f t="shared" si="20"/>
        <v/>
      </c>
      <c r="E648" s="20" t="s">
        <v>69</v>
      </c>
      <c r="F648" s="20"/>
      <c r="G648" s="20"/>
      <c r="H648" s="19" t="str">
        <f t="shared" si="21"/>
        <v/>
      </c>
    </row>
    <row r="649" spans="1:8" ht="19.5" customHeight="1">
      <c r="A649" s="20" t="s">
        <v>68</v>
      </c>
      <c r="B649" s="20"/>
      <c r="C649" s="20"/>
      <c r="D649" s="19" t="str">
        <f t="shared" si="20"/>
        <v/>
      </c>
      <c r="E649" s="20" t="s">
        <v>67</v>
      </c>
      <c r="F649" s="20"/>
      <c r="G649" s="20"/>
      <c r="H649" s="19" t="str">
        <f t="shared" si="21"/>
        <v/>
      </c>
    </row>
    <row r="650" spans="1:8" ht="19.5" customHeight="1">
      <c r="A650" s="20" t="s">
        <v>66</v>
      </c>
      <c r="B650" s="20"/>
      <c r="C650" s="20"/>
      <c r="D650" s="19" t="str">
        <f t="shared" si="20"/>
        <v/>
      </c>
      <c r="E650" s="20" t="s">
        <v>65</v>
      </c>
      <c r="F650" s="20"/>
      <c r="G650" s="20"/>
      <c r="H650" s="19" t="str">
        <f t="shared" si="21"/>
        <v/>
      </c>
    </row>
    <row r="651" spans="1:8" ht="19.5" customHeight="1">
      <c r="A651" s="20" t="s">
        <v>64</v>
      </c>
      <c r="B651" s="20"/>
      <c r="C651" s="20"/>
      <c r="D651" s="19" t="str">
        <f t="shared" si="20"/>
        <v/>
      </c>
      <c r="E651" s="20" t="s">
        <v>63</v>
      </c>
      <c r="F651" s="20"/>
      <c r="G651" s="20"/>
      <c r="H651" s="19" t="str">
        <f t="shared" si="21"/>
        <v/>
      </c>
    </row>
    <row r="652" spans="1:8" s="25" customFormat="1" ht="19.5" customHeight="1">
      <c r="A652" s="27" t="s">
        <v>62</v>
      </c>
      <c r="B652" s="27"/>
      <c r="C652" s="27"/>
      <c r="D652" s="26" t="str">
        <f t="shared" si="20"/>
        <v/>
      </c>
      <c r="E652" s="27" t="s">
        <v>61</v>
      </c>
      <c r="F652" s="27"/>
      <c r="G652" s="27"/>
      <c r="H652" s="26" t="str">
        <f t="shared" si="21"/>
        <v/>
      </c>
    </row>
    <row r="653" spans="1:8" ht="19.5" customHeight="1">
      <c r="A653" s="20" t="s">
        <v>60</v>
      </c>
      <c r="B653" s="20"/>
      <c r="C653" s="20">
        <v>720</v>
      </c>
      <c r="D653" s="19" t="str">
        <f t="shared" si="20"/>
        <v/>
      </c>
      <c r="E653" s="20"/>
      <c r="F653" s="20"/>
      <c r="G653" s="20"/>
      <c r="H653" s="19" t="str">
        <f t="shared" si="21"/>
        <v/>
      </c>
    </row>
    <row r="654" spans="1:8" ht="19.5" customHeight="1">
      <c r="A654" s="20" t="s">
        <v>59</v>
      </c>
      <c r="B654" s="20">
        <f>B655</f>
        <v>0</v>
      </c>
      <c r="C654" s="20">
        <f>+C656</f>
        <v>3375</v>
      </c>
      <c r="D654" s="19" t="str">
        <f t="shared" si="20"/>
        <v/>
      </c>
      <c r="E654" s="20"/>
      <c r="F654" s="20"/>
      <c r="G654" s="20"/>
      <c r="H654" s="19" t="str">
        <f t="shared" si="21"/>
        <v/>
      </c>
    </row>
    <row r="655" spans="1:8" ht="19.5" customHeight="1">
      <c r="A655" s="23" t="s">
        <v>58</v>
      </c>
      <c r="B655" s="20">
        <f>SUM(B656:B656)</f>
        <v>0</v>
      </c>
      <c r="C655" s="20"/>
      <c r="D655" s="19" t="str">
        <f t="shared" si="20"/>
        <v/>
      </c>
      <c r="E655" s="20"/>
      <c r="F655" s="20"/>
      <c r="G655" s="20"/>
      <c r="H655" s="19" t="str">
        <f t="shared" si="21"/>
        <v/>
      </c>
    </row>
    <row r="656" spans="1:8" ht="19.5" customHeight="1">
      <c r="A656" s="20" t="s">
        <v>57</v>
      </c>
      <c r="B656" s="20"/>
      <c r="C656" s="24">
        <v>3375</v>
      </c>
      <c r="D656" s="19" t="str">
        <f t="shared" si="20"/>
        <v/>
      </c>
      <c r="E656" s="20"/>
      <c r="F656" s="20"/>
      <c r="G656" s="20"/>
      <c r="H656" s="19" t="str">
        <f t="shared" si="21"/>
        <v/>
      </c>
    </row>
    <row r="657" spans="1:8" ht="19.5" customHeight="1">
      <c r="A657" s="23" t="s">
        <v>56</v>
      </c>
      <c r="B657" s="20">
        <f>SUM(B658:B659)</f>
        <v>5983</v>
      </c>
      <c r="C657" s="20">
        <f>SUM(C658:C659)</f>
        <v>13209</v>
      </c>
      <c r="D657" s="19">
        <f t="shared" si="20"/>
        <v>220.8</v>
      </c>
      <c r="E657" s="20"/>
      <c r="F657" s="20"/>
      <c r="G657" s="20"/>
      <c r="H657" s="19" t="str">
        <f t="shared" si="21"/>
        <v/>
      </c>
    </row>
    <row r="658" spans="1:8" ht="19.5" customHeight="1">
      <c r="A658" s="20" t="s">
        <v>55</v>
      </c>
      <c r="B658" s="20"/>
      <c r="C658" s="20">
        <v>10054</v>
      </c>
      <c r="D658" s="19" t="str">
        <f t="shared" si="20"/>
        <v/>
      </c>
      <c r="E658" s="20"/>
      <c r="F658" s="20"/>
      <c r="G658" s="20"/>
      <c r="H658" s="19" t="str">
        <f t="shared" si="21"/>
        <v/>
      </c>
    </row>
    <row r="659" spans="1:8" ht="19.5" customHeight="1">
      <c r="A659" s="20" t="s">
        <v>54</v>
      </c>
      <c r="B659" s="20">
        <v>5983</v>
      </c>
      <c r="C659" s="20">
        <v>3155</v>
      </c>
      <c r="D659" s="19">
        <f t="shared" si="20"/>
        <v>52.7</v>
      </c>
      <c r="E659" s="20"/>
      <c r="F659" s="20"/>
      <c r="G659" s="20"/>
      <c r="H659" s="19" t="str">
        <f t="shared" si="21"/>
        <v/>
      </c>
    </row>
    <row r="660" spans="1:8" ht="19.5" customHeight="1">
      <c r="A660" s="20"/>
      <c r="B660" s="20"/>
      <c r="C660" s="20"/>
      <c r="D660" s="19" t="str">
        <f t="shared" si="20"/>
        <v/>
      </c>
      <c r="E660" s="20"/>
      <c r="F660" s="20"/>
      <c r="G660" s="20"/>
      <c r="H660" s="19" t="str">
        <f t="shared" si="21"/>
        <v/>
      </c>
    </row>
    <row r="661" spans="1:8" ht="19.5" customHeight="1">
      <c r="A661" s="20"/>
      <c r="B661" s="20"/>
      <c r="C661" s="20"/>
      <c r="D661" s="19" t="str">
        <f t="shared" si="20"/>
        <v/>
      </c>
      <c r="E661" s="20"/>
      <c r="F661" s="20"/>
      <c r="G661" s="20"/>
      <c r="H661" s="19" t="str">
        <f t="shared" si="21"/>
        <v/>
      </c>
    </row>
    <row r="662" spans="1:8" ht="19.5" customHeight="1">
      <c r="A662" s="22" t="s">
        <v>53</v>
      </c>
      <c r="B662" s="21">
        <f>SUM(B5,F123,F126,F137,B202,B229,B258,B280,B337,B374,F393,B413,F465,F509,B556,F556,F571,B581,F608,B626,B653,B654,B657)</f>
        <v>93475</v>
      </c>
      <c r="C662" s="21">
        <f>SUM(C5,G123,G126,G137,C202,C229,C258,C280,C337,C374,G393,C413,G465,G509,C556,G556,G571,C581,G608,C626,C653,C654,C657)</f>
        <v>89861</v>
      </c>
      <c r="D662" s="19">
        <f t="shared" si="20"/>
        <v>96.1</v>
      </c>
      <c r="E662" s="20"/>
      <c r="F662" s="20"/>
      <c r="G662" s="20"/>
      <c r="H662" s="19" t="str">
        <f t="shared" si="21"/>
        <v/>
      </c>
    </row>
    <row r="663" spans="1:8" ht="19.5" customHeight="1"/>
    <row r="664" spans="1:8" ht="19.5" customHeight="1"/>
    <row r="665" spans="1:8" ht="19.5" customHeight="1"/>
    <row r="666" spans="1:8" ht="19.5" customHeight="1"/>
    <row r="667" spans="1:8" ht="19.5" customHeight="1"/>
    <row r="668" spans="1:8" ht="19.5" customHeight="1"/>
  </sheetData>
  <mergeCells count="1">
    <mergeCell ref="A2:H2"/>
  </mergeCells>
  <phoneticPr fontId="1" type="noConversion"/>
  <printOptions horizontalCentered="1"/>
  <pageMargins left="0.47244094488188981" right="0.47244094488188981" top="0.59055118110236227" bottom="0.47244094488188981" header="0.31496062992125984" footer="0.31496062992125984"/>
  <pageSetup paperSize="9" scale="8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64"/>
  <sheetViews>
    <sheetView tabSelected="1" workbookViewId="0">
      <selection activeCell="J10" sqref="J10"/>
    </sheetView>
  </sheetViews>
  <sheetFormatPr defaultColWidth="7.375" defaultRowHeight="14.25"/>
  <cols>
    <col min="1" max="1" width="6.625" style="46" customWidth="1"/>
    <col min="2" max="2" width="40.625" style="45" customWidth="1"/>
    <col min="3" max="3" width="14.75" style="46" customWidth="1"/>
    <col min="4" max="4" width="10.625" style="46" customWidth="1"/>
    <col min="5" max="5" width="31.375" style="45" customWidth="1"/>
    <col min="6" max="16384" width="7.375" style="45"/>
  </cols>
  <sheetData>
    <row r="1" spans="1:5" ht="21" customHeight="1">
      <c r="A1" s="61" t="s">
        <v>1222</v>
      </c>
    </row>
    <row r="2" spans="1:5" ht="41.25" customHeight="1">
      <c r="A2" s="64" t="s">
        <v>1219</v>
      </c>
      <c r="B2" s="64"/>
      <c r="C2" s="64"/>
      <c r="D2" s="64"/>
      <c r="E2" s="64"/>
    </row>
    <row r="3" spans="1:5" s="58" customFormat="1" ht="17.25" customHeight="1">
      <c r="A3" s="60"/>
      <c r="B3" s="60"/>
      <c r="C3" s="60"/>
      <c r="D3" s="60"/>
      <c r="E3" s="59" t="s">
        <v>1076</v>
      </c>
    </row>
    <row r="4" spans="1:5" s="56" customFormat="1" ht="31.5" customHeight="1">
      <c r="A4" s="57" t="s">
        <v>1218</v>
      </c>
      <c r="B4" s="57" t="s">
        <v>1217</v>
      </c>
      <c r="C4" s="57" t="s">
        <v>1216</v>
      </c>
      <c r="D4" s="57" t="s">
        <v>1215</v>
      </c>
      <c r="E4" s="57" t="s">
        <v>1214</v>
      </c>
    </row>
    <row r="5" spans="1:5" s="47" customFormat="1" ht="35.1" customHeight="1">
      <c r="A5" s="52">
        <v>1</v>
      </c>
      <c r="B5" s="54" t="s">
        <v>1213</v>
      </c>
      <c r="C5" s="55">
        <v>0.5</v>
      </c>
      <c r="D5" s="52" t="s">
        <v>1212</v>
      </c>
      <c r="E5" s="54" t="s">
        <v>1211</v>
      </c>
    </row>
    <row r="6" spans="1:5" s="47" customFormat="1" ht="35.1" customHeight="1">
      <c r="A6" s="52">
        <v>2</v>
      </c>
      <c r="B6" s="48" t="s">
        <v>1210</v>
      </c>
      <c r="C6" s="53">
        <v>28.71</v>
      </c>
      <c r="D6" s="50" t="s">
        <v>1209</v>
      </c>
      <c r="E6" s="48" t="s">
        <v>1208</v>
      </c>
    </row>
    <row r="7" spans="1:5" s="47" customFormat="1" ht="35.1" customHeight="1">
      <c r="A7" s="52">
        <v>3</v>
      </c>
      <c r="B7" s="48" t="s">
        <v>1207</v>
      </c>
      <c r="C7" s="51">
        <v>16</v>
      </c>
      <c r="D7" s="50" t="s">
        <v>1206</v>
      </c>
      <c r="E7" s="48" t="s">
        <v>1205</v>
      </c>
    </row>
    <row r="8" spans="1:5" s="47" customFormat="1" ht="35.1" customHeight="1">
      <c r="A8" s="52">
        <v>4</v>
      </c>
      <c r="B8" s="48" t="s">
        <v>1204</v>
      </c>
      <c r="C8" s="51">
        <v>3032</v>
      </c>
      <c r="D8" s="50" t="s">
        <v>1203</v>
      </c>
      <c r="E8" s="48" t="s">
        <v>1202</v>
      </c>
    </row>
    <row r="9" spans="1:5" s="47" customFormat="1" ht="35.1" customHeight="1">
      <c r="A9" s="52">
        <v>5</v>
      </c>
      <c r="B9" s="48" t="s">
        <v>1201</v>
      </c>
      <c r="C9" s="51">
        <v>1163</v>
      </c>
      <c r="D9" s="50" t="s">
        <v>1200</v>
      </c>
      <c r="E9" s="48" t="s">
        <v>1199</v>
      </c>
    </row>
    <row r="10" spans="1:5" s="47" customFormat="1" ht="35.1" customHeight="1">
      <c r="A10" s="52">
        <v>6</v>
      </c>
      <c r="B10" s="48" t="s">
        <v>1198</v>
      </c>
      <c r="C10" s="51">
        <v>20</v>
      </c>
      <c r="D10" s="50" t="s">
        <v>1197</v>
      </c>
      <c r="E10" s="48" t="s">
        <v>1196</v>
      </c>
    </row>
    <row r="11" spans="1:5" s="47" customFormat="1" ht="35.1" customHeight="1">
      <c r="A11" s="52">
        <v>7</v>
      </c>
      <c r="B11" s="48" t="s">
        <v>1195</v>
      </c>
      <c r="C11" s="53">
        <v>14.84</v>
      </c>
      <c r="D11" s="50" t="s">
        <v>1190</v>
      </c>
      <c r="E11" s="48" t="s">
        <v>1189</v>
      </c>
    </row>
    <row r="12" spans="1:5" s="47" customFormat="1" ht="35.1" customHeight="1">
      <c r="A12" s="52">
        <v>8</v>
      </c>
      <c r="B12" s="48" t="s">
        <v>1194</v>
      </c>
      <c r="C12" s="53">
        <v>17.350000000000001</v>
      </c>
      <c r="D12" s="50" t="s">
        <v>1190</v>
      </c>
      <c r="E12" s="48" t="s">
        <v>1189</v>
      </c>
    </row>
    <row r="13" spans="1:5" s="47" customFormat="1" ht="35.1" customHeight="1">
      <c r="A13" s="52">
        <v>9</v>
      </c>
      <c r="B13" s="48" t="s">
        <v>1193</v>
      </c>
      <c r="C13" s="51">
        <v>18</v>
      </c>
      <c r="D13" s="50" t="s">
        <v>1190</v>
      </c>
      <c r="E13" s="48" t="s">
        <v>1189</v>
      </c>
    </row>
    <row r="14" spans="1:5" s="47" customFormat="1" ht="35.1" customHeight="1">
      <c r="A14" s="52">
        <v>10</v>
      </c>
      <c r="B14" s="48" t="s">
        <v>1192</v>
      </c>
      <c r="C14" s="53">
        <v>66.53</v>
      </c>
      <c r="D14" s="50" t="s">
        <v>1190</v>
      </c>
      <c r="E14" s="48" t="s">
        <v>1189</v>
      </c>
    </row>
    <row r="15" spans="1:5" s="47" customFormat="1" ht="35.1" customHeight="1">
      <c r="A15" s="52">
        <v>11</v>
      </c>
      <c r="B15" s="48" t="s">
        <v>1191</v>
      </c>
      <c r="C15" s="53">
        <v>600.04</v>
      </c>
      <c r="D15" s="50" t="s">
        <v>1190</v>
      </c>
      <c r="E15" s="48" t="s">
        <v>1189</v>
      </c>
    </row>
    <row r="16" spans="1:5" s="47" customFormat="1" ht="35.1" customHeight="1">
      <c r="A16" s="52">
        <v>12</v>
      </c>
      <c r="B16" s="48" t="s">
        <v>1188</v>
      </c>
      <c r="C16" s="51">
        <v>3</v>
      </c>
      <c r="D16" s="50" t="s">
        <v>1185</v>
      </c>
      <c r="E16" s="48" t="s">
        <v>1184</v>
      </c>
    </row>
    <row r="17" spans="1:5" s="47" customFormat="1" ht="35.1" customHeight="1">
      <c r="A17" s="52">
        <v>13</v>
      </c>
      <c r="B17" s="48" t="s">
        <v>1187</v>
      </c>
      <c r="C17" s="51">
        <v>19</v>
      </c>
      <c r="D17" s="50" t="s">
        <v>1185</v>
      </c>
      <c r="E17" s="48" t="s">
        <v>1184</v>
      </c>
    </row>
    <row r="18" spans="1:5" s="47" customFormat="1" ht="35.1" customHeight="1">
      <c r="A18" s="52">
        <v>14</v>
      </c>
      <c r="B18" s="48" t="s">
        <v>1186</v>
      </c>
      <c r="C18" s="51">
        <v>188</v>
      </c>
      <c r="D18" s="50" t="s">
        <v>1185</v>
      </c>
      <c r="E18" s="48" t="s">
        <v>1184</v>
      </c>
    </row>
    <row r="19" spans="1:5" s="47" customFormat="1" ht="35.1" customHeight="1">
      <c r="A19" s="52">
        <v>15</v>
      </c>
      <c r="B19" s="48" t="s">
        <v>1183</v>
      </c>
      <c r="C19" s="51">
        <v>90</v>
      </c>
      <c r="D19" s="50" t="s">
        <v>1181</v>
      </c>
      <c r="E19" s="48" t="s">
        <v>1180</v>
      </c>
    </row>
    <row r="20" spans="1:5" s="47" customFormat="1" ht="35.1" customHeight="1">
      <c r="A20" s="52">
        <v>16</v>
      </c>
      <c r="B20" s="48" t="s">
        <v>1182</v>
      </c>
      <c r="C20" s="51">
        <v>995</v>
      </c>
      <c r="D20" s="50" t="s">
        <v>1181</v>
      </c>
      <c r="E20" s="48" t="s">
        <v>1180</v>
      </c>
    </row>
    <row r="21" spans="1:5" s="47" customFormat="1" ht="35.1" customHeight="1">
      <c r="A21" s="52">
        <v>17</v>
      </c>
      <c r="B21" s="48" t="s">
        <v>1179</v>
      </c>
      <c r="C21" s="51">
        <v>50</v>
      </c>
      <c r="D21" s="50" t="s">
        <v>1178</v>
      </c>
      <c r="E21" s="48" t="s">
        <v>1177</v>
      </c>
    </row>
    <row r="22" spans="1:5" s="47" customFormat="1" ht="35.1" customHeight="1">
      <c r="A22" s="52">
        <v>18</v>
      </c>
      <c r="B22" s="48" t="s">
        <v>1176</v>
      </c>
      <c r="C22" s="51">
        <v>49</v>
      </c>
      <c r="D22" s="50" t="s">
        <v>1175</v>
      </c>
      <c r="E22" s="48" t="s">
        <v>1174</v>
      </c>
    </row>
    <row r="23" spans="1:5" s="47" customFormat="1" ht="35.1" customHeight="1">
      <c r="A23" s="52">
        <v>19</v>
      </c>
      <c r="B23" s="48" t="s">
        <v>1173</v>
      </c>
      <c r="C23" s="49">
        <v>0.9</v>
      </c>
      <c r="D23" s="50" t="s">
        <v>1171</v>
      </c>
      <c r="E23" s="48" t="s">
        <v>1170</v>
      </c>
    </row>
    <row r="24" spans="1:5" s="47" customFormat="1" ht="35.1" customHeight="1">
      <c r="A24" s="52">
        <v>20</v>
      </c>
      <c r="B24" s="48" t="s">
        <v>1172</v>
      </c>
      <c r="C24" s="51">
        <v>305</v>
      </c>
      <c r="D24" s="50" t="s">
        <v>1171</v>
      </c>
      <c r="E24" s="48" t="s">
        <v>1170</v>
      </c>
    </row>
    <row r="25" spans="1:5" s="47" customFormat="1" ht="35.1" customHeight="1">
      <c r="A25" s="52">
        <v>21</v>
      </c>
      <c r="B25" s="48" t="s">
        <v>1169</v>
      </c>
      <c r="C25" s="49">
        <v>139.80000000000001</v>
      </c>
      <c r="D25" s="50" t="s">
        <v>1168</v>
      </c>
      <c r="E25" s="48" t="s">
        <v>1167</v>
      </c>
    </row>
    <row r="26" spans="1:5" s="47" customFormat="1" ht="35.1" customHeight="1">
      <c r="A26" s="52">
        <v>22</v>
      </c>
      <c r="B26" s="48" t="s">
        <v>1166</v>
      </c>
      <c r="C26" s="49">
        <v>4.5999999999999996</v>
      </c>
      <c r="D26" s="50" t="s">
        <v>1165</v>
      </c>
      <c r="E26" s="48" t="s">
        <v>1164</v>
      </c>
    </row>
    <row r="27" spans="1:5" s="47" customFormat="1" ht="35.1" customHeight="1">
      <c r="A27" s="52">
        <v>23</v>
      </c>
      <c r="B27" s="48" t="s">
        <v>1163</v>
      </c>
      <c r="C27" s="53">
        <v>3.31</v>
      </c>
      <c r="D27" s="50" t="s">
        <v>1162</v>
      </c>
      <c r="E27" s="48" t="s">
        <v>1161</v>
      </c>
    </row>
    <row r="28" spans="1:5" s="47" customFormat="1" ht="35.1" customHeight="1">
      <c r="A28" s="52">
        <v>24</v>
      </c>
      <c r="B28" s="48" t="s">
        <v>1160</v>
      </c>
      <c r="C28" s="51">
        <v>2574</v>
      </c>
      <c r="D28" s="50" t="s">
        <v>1159</v>
      </c>
      <c r="E28" s="48" t="s">
        <v>1158</v>
      </c>
    </row>
    <row r="29" spans="1:5" s="47" customFormat="1" ht="35.1" customHeight="1">
      <c r="A29" s="52">
        <v>25</v>
      </c>
      <c r="B29" s="48" t="s">
        <v>1157</v>
      </c>
      <c r="C29" s="51">
        <v>51</v>
      </c>
      <c r="D29" s="50" t="s">
        <v>1156</v>
      </c>
      <c r="E29" s="48" t="s">
        <v>1155</v>
      </c>
    </row>
    <row r="30" spans="1:5" s="47" customFormat="1" ht="35.1" customHeight="1">
      <c r="A30" s="52">
        <v>26</v>
      </c>
      <c r="B30" s="48" t="s">
        <v>1154</v>
      </c>
      <c r="C30" s="51">
        <v>10</v>
      </c>
      <c r="D30" s="50" t="s">
        <v>1153</v>
      </c>
      <c r="E30" s="48" t="s">
        <v>1152</v>
      </c>
    </row>
    <row r="31" spans="1:5" s="47" customFormat="1" ht="35.1" customHeight="1">
      <c r="A31" s="52">
        <v>27</v>
      </c>
      <c r="B31" s="48" t="s">
        <v>1151</v>
      </c>
      <c r="C31" s="51">
        <v>18</v>
      </c>
      <c r="D31" s="50" t="s">
        <v>1150</v>
      </c>
      <c r="E31" s="48" t="s">
        <v>1149</v>
      </c>
    </row>
    <row r="32" spans="1:5" s="47" customFormat="1" ht="35.1" customHeight="1">
      <c r="A32" s="52">
        <v>28</v>
      </c>
      <c r="B32" s="48" t="s">
        <v>1148</v>
      </c>
      <c r="C32" s="51">
        <v>266</v>
      </c>
      <c r="D32" s="50" t="s">
        <v>1147</v>
      </c>
      <c r="E32" s="48" t="s">
        <v>1146</v>
      </c>
    </row>
    <row r="33" spans="1:5" s="47" customFormat="1" ht="35.1" customHeight="1">
      <c r="A33" s="52">
        <v>29</v>
      </c>
      <c r="B33" s="48" t="s">
        <v>1145</v>
      </c>
      <c r="C33" s="51">
        <v>200</v>
      </c>
      <c r="D33" s="50" t="s">
        <v>1144</v>
      </c>
      <c r="E33" s="48" t="s">
        <v>1143</v>
      </c>
    </row>
    <row r="34" spans="1:5" s="47" customFormat="1" ht="35.1" customHeight="1">
      <c r="A34" s="52">
        <v>30</v>
      </c>
      <c r="B34" s="48" t="s">
        <v>1142</v>
      </c>
      <c r="C34" s="51">
        <v>906</v>
      </c>
      <c r="D34" s="50" t="s">
        <v>1141</v>
      </c>
      <c r="E34" s="48" t="s">
        <v>1140</v>
      </c>
    </row>
    <row r="35" spans="1:5" s="47" customFormat="1" ht="35.1" customHeight="1">
      <c r="A35" s="52">
        <v>31</v>
      </c>
      <c r="B35" s="48" t="s">
        <v>1139</v>
      </c>
      <c r="C35" s="53">
        <v>3.72</v>
      </c>
      <c r="D35" s="50" t="s">
        <v>1138</v>
      </c>
      <c r="E35" s="48" t="s">
        <v>1137</v>
      </c>
    </row>
    <row r="36" spans="1:5" s="47" customFormat="1" ht="35.1" customHeight="1">
      <c r="A36" s="52">
        <v>32</v>
      </c>
      <c r="B36" s="48" t="s">
        <v>1136</v>
      </c>
      <c r="C36" s="51">
        <v>15</v>
      </c>
      <c r="D36" s="50" t="s">
        <v>1135</v>
      </c>
      <c r="E36" s="48" t="s">
        <v>1134</v>
      </c>
    </row>
    <row r="37" spans="1:5" s="47" customFormat="1" ht="35.1" customHeight="1">
      <c r="A37" s="52">
        <v>33</v>
      </c>
      <c r="B37" s="48" t="s">
        <v>1133</v>
      </c>
      <c r="C37" s="53">
        <v>16.93</v>
      </c>
      <c r="D37" s="50" t="s">
        <v>1132</v>
      </c>
      <c r="E37" s="48" t="s">
        <v>1131</v>
      </c>
    </row>
    <row r="38" spans="1:5" s="47" customFormat="1" ht="35.1" customHeight="1">
      <c r="A38" s="52">
        <v>34</v>
      </c>
      <c r="B38" s="48" t="s">
        <v>1130</v>
      </c>
      <c r="C38" s="53">
        <v>530.65</v>
      </c>
      <c r="D38" s="50" t="s">
        <v>1129</v>
      </c>
      <c r="E38" s="48" t="s">
        <v>1128</v>
      </c>
    </row>
    <row r="39" spans="1:5" s="47" customFormat="1" ht="35.1" customHeight="1">
      <c r="A39" s="52">
        <v>35</v>
      </c>
      <c r="B39" s="48" t="s">
        <v>1127</v>
      </c>
      <c r="C39" s="51">
        <v>1</v>
      </c>
      <c r="D39" s="50" t="s">
        <v>1126</v>
      </c>
      <c r="E39" s="48" t="s">
        <v>1125</v>
      </c>
    </row>
    <row r="40" spans="1:5" s="47" customFormat="1" ht="35.1" customHeight="1">
      <c r="A40" s="52">
        <v>36</v>
      </c>
      <c r="B40" s="48" t="s">
        <v>1124</v>
      </c>
      <c r="C40" s="49">
        <v>1.2</v>
      </c>
      <c r="D40" s="50" t="s">
        <v>1123</v>
      </c>
      <c r="E40" s="48" t="s">
        <v>1122</v>
      </c>
    </row>
    <row r="41" spans="1:5" s="47" customFormat="1" ht="35.1" customHeight="1">
      <c r="A41" s="52">
        <v>37</v>
      </c>
      <c r="B41" s="48" t="s">
        <v>1121</v>
      </c>
      <c r="C41" s="51">
        <v>40</v>
      </c>
      <c r="D41" s="50" t="s">
        <v>1120</v>
      </c>
      <c r="E41" s="48" t="s">
        <v>1119</v>
      </c>
    </row>
    <row r="42" spans="1:5" s="47" customFormat="1" ht="35.1" customHeight="1">
      <c r="A42" s="52">
        <v>38</v>
      </c>
      <c r="B42" s="48" t="s">
        <v>1118</v>
      </c>
      <c r="C42" s="49">
        <v>13.5</v>
      </c>
      <c r="D42" s="50" t="s">
        <v>1116</v>
      </c>
      <c r="E42" s="48" t="s">
        <v>1115</v>
      </c>
    </row>
    <row r="43" spans="1:5" s="47" customFormat="1" ht="35.1" customHeight="1">
      <c r="A43" s="52">
        <v>39</v>
      </c>
      <c r="B43" s="48" t="s">
        <v>1117</v>
      </c>
      <c r="C43" s="53">
        <v>28.35</v>
      </c>
      <c r="D43" s="50" t="s">
        <v>1116</v>
      </c>
      <c r="E43" s="48" t="s">
        <v>1115</v>
      </c>
    </row>
    <row r="44" spans="1:5" s="47" customFormat="1" ht="35.1" customHeight="1">
      <c r="A44" s="52">
        <v>40</v>
      </c>
      <c r="B44" s="48" t="s">
        <v>1114</v>
      </c>
      <c r="C44" s="51">
        <v>148</v>
      </c>
      <c r="D44" s="50" t="s">
        <v>1113</v>
      </c>
      <c r="E44" s="48" t="s">
        <v>1112</v>
      </c>
    </row>
    <row r="45" spans="1:5" s="47" customFormat="1" ht="35.1" customHeight="1">
      <c r="A45" s="52">
        <v>41</v>
      </c>
      <c r="B45" s="48" t="s">
        <v>1100</v>
      </c>
      <c r="C45" s="51">
        <v>122</v>
      </c>
      <c r="D45" s="50" t="s">
        <v>1111</v>
      </c>
      <c r="E45" s="48" t="s">
        <v>1110</v>
      </c>
    </row>
    <row r="46" spans="1:5" s="47" customFormat="1" ht="35.1" customHeight="1">
      <c r="A46" s="52">
        <v>42</v>
      </c>
      <c r="B46" s="48" t="s">
        <v>1101</v>
      </c>
      <c r="C46" s="51">
        <v>186</v>
      </c>
      <c r="D46" s="50" t="s">
        <v>1111</v>
      </c>
      <c r="E46" s="48" t="s">
        <v>1110</v>
      </c>
    </row>
    <row r="47" spans="1:5" s="47" customFormat="1" ht="35.1" customHeight="1">
      <c r="A47" s="52">
        <v>43</v>
      </c>
      <c r="B47" s="48" t="s">
        <v>1101</v>
      </c>
      <c r="C47" s="51">
        <v>125</v>
      </c>
      <c r="D47" s="50" t="s">
        <v>1109</v>
      </c>
      <c r="E47" s="48" t="s">
        <v>1108</v>
      </c>
    </row>
    <row r="48" spans="1:5" s="47" customFormat="1" ht="35.1" customHeight="1">
      <c r="A48" s="52">
        <v>44</v>
      </c>
      <c r="B48" s="48" t="s">
        <v>1100</v>
      </c>
      <c r="C48" s="51">
        <v>149</v>
      </c>
      <c r="D48" s="50" t="s">
        <v>1109</v>
      </c>
      <c r="E48" s="48" t="s">
        <v>1108</v>
      </c>
    </row>
    <row r="49" spans="1:5" s="47" customFormat="1" ht="35.1" customHeight="1">
      <c r="A49" s="52">
        <v>45</v>
      </c>
      <c r="B49" s="48" t="s">
        <v>1107</v>
      </c>
      <c r="C49" s="51">
        <v>3</v>
      </c>
      <c r="D49" s="50" t="s">
        <v>1106</v>
      </c>
      <c r="E49" s="48" t="s">
        <v>1105</v>
      </c>
    </row>
    <row r="50" spans="1:5" s="47" customFormat="1" ht="35.1" customHeight="1">
      <c r="A50" s="52">
        <v>46</v>
      </c>
      <c r="B50" s="48" t="s">
        <v>1104</v>
      </c>
      <c r="C50" s="51">
        <v>19</v>
      </c>
      <c r="D50" s="50" t="s">
        <v>1103</v>
      </c>
      <c r="E50" s="48" t="s">
        <v>1102</v>
      </c>
    </row>
    <row r="51" spans="1:5" s="47" customFormat="1" ht="35.1" customHeight="1">
      <c r="A51" s="52">
        <v>47</v>
      </c>
      <c r="B51" s="48" t="s">
        <v>1101</v>
      </c>
      <c r="C51" s="51">
        <v>21</v>
      </c>
      <c r="D51" s="50" t="s">
        <v>1099</v>
      </c>
      <c r="E51" s="48" t="s">
        <v>1098</v>
      </c>
    </row>
    <row r="52" spans="1:5" s="47" customFormat="1" ht="35.1" customHeight="1">
      <c r="A52" s="52">
        <v>48</v>
      </c>
      <c r="B52" s="48" t="s">
        <v>1100</v>
      </c>
      <c r="C52" s="51">
        <v>37</v>
      </c>
      <c r="D52" s="50" t="s">
        <v>1099</v>
      </c>
      <c r="E52" s="48" t="s">
        <v>1098</v>
      </c>
    </row>
    <row r="53" spans="1:5" s="47" customFormat="1" ht="35.1" customHeight="1">
      <c r="A53" s="52">
        <v>49</v>
      </c>
      <c r="B53" s="48" t="s">
        <v>1097</v>
      </c>
      <c r="C53" s="51">
        <v>196</v>
      </c>
      <c r="D53" s="50" t="s">
        <v>1095</v>
      </c>
      <c r="E53" s="48" t="s">
        <v>1094</v>
      </c>
    </row>
    <row r="54" spans="1:5" s="47" customFormat="1" ht="35.1" customHeight="1">
      <c r="A54" s="52">
        <v>50</v>
      </c>
      <c r="B54" s="48" t="s">
        <v>1096</v>
      </c>
      <c r="C54" s="51">
        <v>1817</v>
      </c>
      <c r="D54" s="50" t="s">
        <v>1095</v>
      </c>
      <c r="E54" s="48" t="s">
        <v>1094</v>
      </c>
    </row>
    <row r="55" spans="1:5" s="47" customFormat="1" ht="35.1" customHeight="1">
      <c r="A55" s="52">
        <v>51</v>
      </c>
      <c r="B55" s="48" t="s">
        <v>1093</v>
      </c>
      <c r="C55" s="51">
        <v>17.3</v>
      </c>
      <c r="D55" s="50" t="s">
        <v>1086</v>
      </c>
      <c r="E55" s="48" t="s">
        <v>1085</v>
      </c>
    </row>
    <row r="56" spans="1:5" s="47" customFormat="1" ht="35.1" customHeight="1">
      <c r="A56" s="52">
        <v>52</v>
      </c>
      <c r="B56" s="48" t="s">
        <v>1092</v>
      </c>
      <c r="C56" s="51">
        <v>17.399999999999999</v>
      </c>
      <c r="D56" s="50" t="s">
        <v>1086</v>
      </c>
      <c r="E56" s="48" t="s">
        <v>1085</v>
      </c>
    </row>
    <row r="57" spans="1:5" s="47" customFormat="1" ht="35.1" customHeight="1">
      <c r="A57" s="52">
        <v>53</v>
      </c>
      <c r="B57" s="48" t="s">
        <v>1091</v>
      </c>
      <c r="C57" s="51">
        <v>19.5</v>
      </c>
      <c r="D57" s="50" t="s">
        <v>1086</v>
      </c>
      <c r="E57" s="48" t="s">
        <v>1085</v>
      </c>
    </row>
    <row r="58" spans="1:5" s="47" customFormat="1" ht="35.1" customHeight="1">
      <c r="A58" s="52">
        <v>54</v>
      </c>
      <c r="B58" s="48" t="s">
        <v>1090</v>
      </c>
      <c r="C58" s="51">
        <v>66</v>
      </c>
      <c r="D58" s="50" t="s">
        <v>1086</v>
      </c>
      <c r="E58" s="48" t="s">
        <v>1085</v>
      </c>
    </row>
    <row r="59" spans="1:5" s="47" customFormat="1" ht="35.1" customHeight="1">
      <c r="A59" s="52">
        <v>55</v>
      </c>
      <c r="B59" s="48" t="s">
        <v>1089</v>
      </c>
      <c r="C59" s="49">
        <v>204.5</v>
      </c>
      <c r="D59" s="50" t="s">
        <v>1086</v>
      </c>
      <c r="E59" s="48" t="s">
        <v>1085</v>
      </c>
    </row>
    <row r="60" spans="1:5" s="47" customFormat="1" ht="35.1" customHeight="1">
      <c r="A60" s="52">
        <v>56</v>
      </c>
      <c r="B60" s="48" t="s">
        <v>1088</v>
      </c>
      <c r="C60" s="49">
        <v>471.2</v>
      </c>
      <c r="D60" s="50" t="s">
        <v>1086</v>
      </c>
      <c r="E60" s="48" t="s">
        <v>1085</v>
      </c>
    </row>
    <row r="61" spans="1:5" s="47" customFormat="1" ht="35.1" customHeight="1">
      <c r="A61" s="52">
        <v>57</v>
      </c>
      <c r="B61" s="48" t="s">
        <v>1087</v>
      </c>
      <c r="C61" s="49">
        <v>552.5</v>
      </c>
      <c r="D61" s="50" t="s">
        <v>1086</v>
      </c>
      <c r="E61" s="48" t="s">
        <v>1085</v>
      </c>
    </row>
    <row r="62" spans="1:5" s="47" customFormat="1" ht="35.1" customHeight="1">
      <c r="A62" s="52">
        <v>58</v>
      </c>
      <c r="B62" s="48" t="s">
        <v>1084</v>
      </c>
      <c r="C62" s="51">
        <v>25</v>
      </c>
      <c r="D62" s="50" t="s">
        <v>1083</v>
      </c>
      <c r="E62" s="48" t="s">
        <v>1082</v>
      </c>
    </row>
    <row r="63" spans="1:5" s="47" customFormat="1" ht="35.1" customHeight="1">
      <c r="A63" s="50">
        <v>59</v>
      </c>
      <c r="B63" s="48" t="s">
        <v>1081</v>
      </c>
      <c r="C63" s="51">
        <v>100</v>
      </c>
      <c r="D63" s="50" t="s">
        <v>1080</v>
      </c>
      <c r="E63" s="48" t="s">
        <v>1079</v>
      </c>
    </row>
    <row r="64" spans="1:5" s="47" customFormat="1" ht="35.1" customHeight="1">
      <c r="A64" s="48"/>
      <c r="B64" s="50" t="s">
        <v>1078</v>
      </c>
      <c r="C64" s="49">
        <f>SUM(C5:C63)</f>
        <v>15796.330000000002</v>
      </c>
      <c r="D64" s="48"/>
      <c r="E64" s="48"/>
    </row>
  </sheetData>
  <mergeCells count="1">
    <mergeCell ref="A2:E2"/>
  </mergeCells>
  <phoneticPr fontId="1" type="noConversion"/>
  <printOptions horizontalCentered="1"/>
  <pageMargins left="0.51181102362204722" right="0.31496062992125984" top="0.74803149606299213" bottom="0.35433070866141736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6</vt:i4>
      </vt:variant>
    </vt:vector>
  </HeadingPairs>
  <TitlesOfParts>
    <vt:vector size="9" baseType="lpstr">
      <vt:lpstr>1</vt:lpstr>
      <vt:lpstr>2</vt:lpstr>
      <vt:lpstr>3</vt:lpstr>
      <vt:lpstr>'1'!Print_Area</vt:lpstr>
      <vt:lpstr>'2'!Print_Area</vt:lpstr>
      <vt:lpstr>'3'!Print_Area</vt:lpstr>
      <vt:lpstr>'1'!Print_Titles</vt:lpstr>
      <vt:lpstr>'2'!Print_Titles</vt:lpstr>
      <vt:lpstr>'3'!Print_Titles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2016-02-19T09:19:19Z</dcterms:modified>
</cp:coreProperties>
</file>